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VDY. BHAWAN ASSESSMENT" sheetId="10" r:id="rId10"/>
  </sheets>
  <definedNames>
    <definedName name="_xlnm.Print_Area" localSheetId="2">'BRPL'!$A$1:$Q$173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'NDPL'!$A$1:$Q$157</definedName>
    <definedName name="_xlnm.Print_Area" localSheetId="8">'PRAGATI'!$A$1:$Q$25</definedName>
    <definedName name="_xlnm.Print_Area" localSheetId="5">'ROHTAK ROAD'!$A$1:$Q$47</definedName>
    <definedName name="_xlnm.Print_Area" localSheetId="9">'VDY. BHAWAN ASSESSMENT'!$A$1:$P$21</definedName>
  </definedNames>
  <calcPr fullCalcOnLoad="1"/>
</workbook>
</file>

<file path=xl/sharedStrings.xml><?xml version="1.0" encoding="utf-8"?>
<sst xmlns="http://schemas.openxmlformats.org/spreadsheetml/2006/main" count="1521" uniqueCount="434">
  <si>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</si>
  <si>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</si>
  <si>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</si>
  <si>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</si>
  <si>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</si>
  <si>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</si>
  <si>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</si>
  <si>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</si>
  <si>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</si>
  <si>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</si>
  <si>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</si>
  <si>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</si>
  <si>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</si>
  <si>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</si>
  <si>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</si>
  <si>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</si>
  <si>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</si>
  <si>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</si>
  <si>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</si>
  <si>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</si>
  <si>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</si>
  <si>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</si>
  <si>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</si>
  <si>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</si>
  <si>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</si>
  <si>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</si>
  <si>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</si>
  <si>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</si>
  <si>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</si>
  <si>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</si>
  <si>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</si>
  <si>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</si>
  <si>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</si>
  <si>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</si>
  <si>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</si>
  <si>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</si>
  <si>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</si>
  <si>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</si>
  <si>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</si>
  <si>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</si>
  <si>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</si>
  <si>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</si>
  <si>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</si>
  <si>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</si>
  <si>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</si>
  <si>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</si>
  <si>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</si>
  <si>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</si>
  <si>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</si>
  <si>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</si>
  <si>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</si>
  <si>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</si>
  <si>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</si>
  <si>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</si>
  <si>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</si>
  <si>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</si>
  <si>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</si>
  <si>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</si>
  <si>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</si>
  <si>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</si>
  <si>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</si>
  <si>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</si>
  <si>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</si>
  <si>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</si>
  <si>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</si>
  <si>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</si>
  <si>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</si>
  <si>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</si>
  <si>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</si>
  <si>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</si>
  <si>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</si>
  <si>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</si>
  <si>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</si>
  <si>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</si>
  <si>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</si>
  <si>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</si>
  <si>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</si>
  <si>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</si>
  <si>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</si>
  <si>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</si>
  <si>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</si>
  <si>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</si>
  <si>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</si>
  <si>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</si>
  <si>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</si>
  <si>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</si>
  <si>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</si>
  <si>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</si>
  <si>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</si>
  <si>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</si>
  <si>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</si>
  <si>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</si>
  <si>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</si>
  <si>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</si>
  <si>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</si>
  <si>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</si>
  <si>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</si>
  <si>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</si>
  <si>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</si>
  <si>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</si>
  <si>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</si>
  <si>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</si>
  <si>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</si>
  <si>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</si>
  <si>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</si>
  <si>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</si>
  <si>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</si>
  <si>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</si>
  <si>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</si>
  <si>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</si>
  <si>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</si>
  <si>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</si>
  <si>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</si>
  <si>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</si>
  <si>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</si>
  <si>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</si>
  <si>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</si>
  <si>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</si>
  <si>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</si>
  <si>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</si>
  <si>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</si>
  <si>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</si>
  <si>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</si>
  <si>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</si>
  <si>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</si>
  <si>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</si>
  <si>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</si>
  <si>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</si>
  <si>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</si>
  <si>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</si>
  <si>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</si>
  <si>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</si>
  <si>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</si>
  <si>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</si>
  <si>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</si>
  <si>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</si>
  <si>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</si>
  <si>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</si>
  <si>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</si>
  <si>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</si>
  <si>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</si>
  <si>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</si>
  <si>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</si>
  <si>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</si>
  <si>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</si>
  <si>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</si>
  <si>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</si>
  <si>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</si>
  <si>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</si>
  <si>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</si>
  <si>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</si>
  <si>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</si>
  <si>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</si>
  <si>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</si>
  <si>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</si>
  <si>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</si>
  <si>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</si>
  <si>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</si>
  <si>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</si>
  <si>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</si>
  <si>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</si>
  <si>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</si>
  <si>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</si>
  <si>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</si>
  <si>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</si>
  <si>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</si>
  <si>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</si>
  <si>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</si>
  <si>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</si>
  <si>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</si>
  <si>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</si>
  <si>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</si>
  <si>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</si>
  <si>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</si>
  <si>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</si>
  <si>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</si>
  <si>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</si>
  <si>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</si>
  <si>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</si>
  <si>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</si>
  <si>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</si>
  <si>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</si>
  <si>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</si>
  <si>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</si>
  <si>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</si>
  <si>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</si>
  <si>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</si>
  <si>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</si>
  <si>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</si>
  <si>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</si>
  <si>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</si>
  <si>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</si>
  <si>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</si>
  <si>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</si>
  <si>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</si>
  <si>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</si>
  <si>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</si>
  <si>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</si>
  <si>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</si>
  <si>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</si>
  <si>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</si>
  <si>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</si>
  <si>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</si>
  <si>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</si>
  <si>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</si>
  <si>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</si>
  <si>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</si>
  <si>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</si>
  <si>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</si>
  <si>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</si>
  <si>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</si>
  <si>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</si>
  <si>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</si>
  <si>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</si>
  <si>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</si>
  <si>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</si>
  <si>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</si>
  <si>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</si>
  <si>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</si>
  <si>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</si>
  <si>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</si>
  <si>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</si>
  <si>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</si>
  <si>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</si>
  <si>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</si>
  <si>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</si>
  <si>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</si>
  <si>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</si>
  <si>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</si>
  <si>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</si>
  <si>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</si>
  <si>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</si>
  <si>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</si>
  <si>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</si>
  <si>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</si>
  <si>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</si>
  <si>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</si>
  <si>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</si>
  <si>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</si>
  <si>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</si>
  <si>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</si>
  <si>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</si>
  <si>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</si>
  <si>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</si>
  <si>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</si>
  <si>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</si>
  <si>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</si>
  <si>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</si>
  <si>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</si>
  <si>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</si>
  <si>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</si>
  <si>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</si>
  <si>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</si>
  <si>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</si>
  <si>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</si>
  <si>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</si>
  <si>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</si>
  <si>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</si>
  <si>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</si>
  <si>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</si>
  <si>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</si>
  <si>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</si>
  <si>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</si>
  <si>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</si>
  <si>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</si>
  <si>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</si>
  <si>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</si>
  <si>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</si>
  <si>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</si>
  <si>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</si>
  <si>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</si>
  <si>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</si>
  <si>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</si>
  <si>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</si>
  <si>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</si>
  <si>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</si>
  <si>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</si>
  <si>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</si>
  <si>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</si>
  <si>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</si>
  <si>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</si>
  <si>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</si>
  <si>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</si>
  <si>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</si>
  <si>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</si>
  <si>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</si>
  <si>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</si>
  <si>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</si>
  <si>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</si>
  <si>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</si>
  <si>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</si>
  <si>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</si>
  <si>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</si>
  <si>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</si>
  <si>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</si>
  <si>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</si>
  <si>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</si>
  <si>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</si>
  <si>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</si>
  <si>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</si>
  <si>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</si>
  <si>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</si>
  <si>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</si>
  <si>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</si>
  <si>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</si>
  <si>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</si>
  <si>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</si>
  <si>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</si>
  <si>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</si>
  <si>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</si>
  <si>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</si>
  <si>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</si>
  <si>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</si>
  <si>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</si>
  <si>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</si>
  <si>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</si>
  <si>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</si>
  <si>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</si>
  <si>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</si>
  <si>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</si>
  <si>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</si>
  <si>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</si>
  <si>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</si>
  <si>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</si>
  <si>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</si>
  <si>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</si>
  <si>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</si>
  <si>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</si>
  <si>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</si>
  <si>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</si>
  <si>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</si>
  <si>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</si>
  <si>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</si>
  <si>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</si>
  <si>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</si>
  <si>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</si>
  <si>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</si>
  <si>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</si>
  <si>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</si>
  <si>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</si>
  <si>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</si>
  <si>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</si>
  <si>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</si>
  <si>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</si>
  <si>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</si>
  <si>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</si>
  <si>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</si>
  <si>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</si>
  <si>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</si>
  <si>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</si>
  <si>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</si>
  <si>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</si>
  <si>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</si>
  <si>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</si>
  <si>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</si>
  <si>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</si>
  <si>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</si>
  <si>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</si>
  <si>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</si>
  <si>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</si>
  <si>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</si>
  <si>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</si>
  <si>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</si>
  <si>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</si>
  <si>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</si>
  <si>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</si>
  <si>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</si>
  <si>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</si>
  <si>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</si>
  <si>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</si>
  <si>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</si>
  <si>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</si>
  <si>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</si>
  <si>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</si>
  <si>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</si>
  <si>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</si>
  <si>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</si>
  <si>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</si>
  <si>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</si>
  <si>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</si>
  <si>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</si>
  <si>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</si>
  <si>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</si>
  <si>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</si>
  <si>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</si>
  <si>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</si>
  <si>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</si>
  <si>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</si>
  <si>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</si>
  <si>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</si>
  <si>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 xml:space="preserve">                                            REACTIVE ENERGY RELEASE STATEMENT TO LICENSEES.</t>
  </si>
  <si>
    <t>ROLL OVER</t>
  </si>
  <si>
    <t>DIAL</t>
  </si>
  <si>
    <t>221 kV DMRC #1</t>
  </si>
  <si>
    <t>221 kV DMRC #2</t>
  </si>
  <si>
    <t>66 KV BD MARG-II</t>
  </si>
  <si>
    <t>INDER PURI-2</t>
  </si>
  <si>
    <t>CTR CHANGE FROM 2000/5 TO 2000/1</t>
  </si>
  <si>
    <t>CT RATIO FOUND 800/5 IN CT RATIO TESTING  SO M.F. IS DOUBLED</t>
  </si>
  <si>
    <t>FINAL READING 01/04/11</t>
  </si>
  <si>
    <t>INTIAL READING 01/03/11</t>
  </si>
  <si>
    <t>O/G 33KV KIRTI NAGAR</t>
  </si>
  <si>
    <t>IN RECEIVED MODE FROM 12/3/11 TO 22/3/11</t>
  </si>
  <si>
    <t>INSTALLED ON 23/03/11 AGAINST DEFECTIVE MTR. 4902514</t>
  </si>
  <si>
    <t>MARCH-2011</t>
  </si>
  <si>
    <t>FINAL READING 28/3/11 DUE TO FAULTY METER</t>
  </si>
  <si>
    <t>METER FAULTY</t>
  </si>
  <si>
    <t>OFF</t>
  </si>
  <si>
    <t xml:space="preserve">                           PERIOD 1st MARCH-2011 TO 31st MARCH-2011 </t>
  </si>
  <si>
    <t>ASSESSMENT OF BYPL FEEDERS AT GAS TURBINE (DMRC-I,DMRC-II,AKSHARDHAM)</t>
  </si>
  <si>
    <t>FOR THE PERIOD  APRIL 2010 TO SEP.2010</t>
  </si>
  <si>
    <t>ASSESSMENT OF BYPL FEEDERS AT GAS TURBINE DMRC-I,DMRC-II,AKSHARDHAM FOR THE PERIOD ( OCT.2010 TO JAN.2011)</t>
  </si>
  <si>
    <t xml:space="preserve">REACTIVE ENERGY CONSUMPTION STATEMENT OF VIDYUT BHAWAN LODHI ROAD </t>
  </si>
  <si>
    <t>MONTH</t>
  </si>
  <si>
    <t xml:space="preserve">FINAL READING </t>
  </si>
  <si>
    <t xml:space="preserve">INTIAL READING </t>
  </si>
  <si>
    <t>APRIL-2010</t>
  </si>
  <si>
    <t>MAY-2010</t>
  </si>
  <si>
    <t>JUNE-2010</t>
  </si>
  <si>
    <t>JULY-2010</t>
  </si>
  <si>
    <t>AUGUST-2010</t>
  </si>
  <si>
    <t>SEPTEMBER-2010</t>
  </si>
  <si>
    <t>OCTOBER-2010</t>
  </si>
  <si>
    <t>NOVEMBER-2010</t>
  </si>
  <si>
    <t>DECEMBER-2010</t>
  </si>
  <si>
    <t>JANUARY-2011</t>
  </si>
  <si>
    <t xml:space="preserve">ENERGY ACCOUNTED IN REACTIVE ENERGY BILL FROM APRIL-10 TO JANUARY-2011 </t>
  </si>
  <si>
    <t>ASSESSMENT  OF ENERGY FOR THE PERIOD APRIL-10 TO JANUARY-2011 DUE TO CHANGE OF M.F. FROM 100 TO 200</t>
  </si>
  <si>
    <t>ASSESSMENT OF VIDYUT BHAWAN LODHI ROAD FOR PERIOD OF APRIL-2010 TO JAN.2011</t>
  </si>
  <si>
    <t>Mus</t>
  </si>
  <si>
    <t>66KV GHEBRA</t>
  </si>
  <si>
    <t>GHEBRA-NANGLOI</t>
  </si>
  <si>
    <t>LOADED ON 04/03/2011</t>
  </si>
  <si>
    <t>Note :Sharing taken from wk-52 abt bill 2010-11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</si>
</sst>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0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70" fontId="17" fillId="0" borderId="15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" fontId="0" fillId="33" borderId="15" xfId="0" applyNumberFormat="1" applyFont="1" applyFill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45" fillId="33" borderId="0" xfId="0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4" fillId="34" borderId="0" xfId="0" applyNumberFormat="1" applyFont="1" applyFill="1" applyBorder="1" applyAlignment="1">
      <alignment horizontal="left" wrapText="1"/>
    </xf>
    <xf numFmtId="1" fontId="49" fillId="34" borderId="0" xfId="0" applyNumberFormat="1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7" fillId="0" borderId="31" xfId="0" applyFont="1" applyBorder="1" applyAlignment="1">
      <alignment wrapText="1"/>
    </xf>
    <xf numFmtId="0" fontId="16" fillId="0" borderId="31" xfId="0" applyFont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17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12" fillId="0" borderId="50" xfId="0" applyNumberFormat="1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49" fontId="12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170" fontId="21" fillId="0" borderId="0" xfId="0" applyNumberFormat="1" applyFont="1" applyBorder="1" applyAlignment="1">
      <alignment vertical="center"/>
    </xf>
    <xf numFmtId="170" fontId="23" fillId="0" borderId="0" xfId="0" applyNumberFormat="1" applyFont="1" applyBorder="1" applyAlignment="1">
      <alignment horizontal="center"/>
    </xf>
    <xf numFmtId="2" fontId="15" fillId="33" borderId="0" xfId="0" applyNumberFormat="1" applyFont="1" applyFill="1" applyBorder="1" applyAlignment="1">
      <alignment horizontal="left"/>
    </xf>
    <xf numFmtId="2" fontId="20" fillId="33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view="pageBreakPreview" zoomScale="70" zoomScaleNormal="85" zoomScaleSheetLayoutView="70" zoomScalePageLayoutView="0" workbookViewId="0" topLeftCell="C127">
      <selection activeCell="E157" sqref="E157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0.7109375" style="0" customWidth="1"/>
  </cols>
  <sheetData>
    <row r="1" spans="1:17" ht="26.25">
      <c r="A1" s="1" t="s">
        <v>254</v>
      </c>
      <c r="Q1" s="219" t="s">
        <v>404</v>
      </c>
    </row>
    <row r="2" spans="1:11" ht="15">
      <c r="A2" s="18" t="s">
        <v>255</v>
      </c>
      <c r="K2" s="100"/>
    </row>
    <row r="3" spans="1:8" ht="23.25">
      <c r="A3" s="226" t="s">
        <v>0</v>
      </c>
      <c r="H3" s="4"/>
    </row>
    <row r="4" spans="1:16" ht="24" thickBot="1">
      <c r="A4" s="226" t="s">
        <v>256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399</v>
      </c>
      <c r="H5" s="41" t="s">
        <v>400</v>
      </c>
      <c r="I5" s="41" t="s">
        <v>4</v>
      </c>
      <c r="J5" s="41" t="s">
        <v>5</v>
      </c>
      <c r="K5" s="42" t="s">
        <v>6</v>
      </c>
      <c r="L5" s="43" t="str">
        <f>G5</f>
        <v>FINAL READING 01/04/11</v>
      </c>
      <c r="M5" s="41" t="str">
        <f>H5</f>
        <v>INTIAL READING 01/03/11</v>
      </c>
      <c r="N5" s="41" t="s">
        <v>4</v>
      </c>
      <c r="O5" s="41" t="s">
        <v>5</v>
      </c>
      <c r="P5" s="42" t="s">
        <v>6</v>
      </c>
      <c r="Q5" s="42" t="s">
        <v>327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0"/>
      <c r="B7" s="464"/>
      <c r="C7" s="422"/>
      <c r="D7" s="422"/>
      <c r="E7" s="422"/>
      <c r="F7" s="422"/>
      <c r="G7" s="26"/>
      <c r="H7" s="27"/>
      <c r="I7" s="27"/>
      <c r="J7" s="27"/>
      <c r="K7" s="37"/>
      <c r="L7" s="26"/>
      <c r="M7" s="27"/>
      <c r="N7" s="27"/>
      <c r="O7" s="27"/>
      <c r="P7" s="37"/>
      <c r="Q7" s="182"/>
    </row>
    <row r="8" spans="1:17" ht="15.75" customHeight="1">
      <c r="A8" s="352"/>
      <c r="B8" s="466" t="s">
        <v>15</v>
      </c>
      <c r="C8" s="440"/>
      <c r="D8" s="474"/>
      <c r="E8" s="474"/>
      <c r="F8" s="440"/>
      <c r="G8" s="449"/>
      <c r="H8" s="23"/>
      <c r="I8" s="23"/>
      <c r="J8" s="23"/>
      <c r="K8" s="242"/>
      <c r="L8" s="102"/>
      <c r="M8" s="23"/>
      <c r="N8" s="23"/>
      <c r="O8" s="23"/>
      <c r="P8" s="242"/>
      <c r="Q8" s="183"/>
    </row>
    <row r="9" spans="1:17" ht="15.75" customHeight="1">
      <c r="A9" s="352">
        <v>1</v>
      </c>
      <c r="B9" s="465" t="s">
        <v>16</v>
      </c>
      <c r="C9" s="440">
        <v>4864904</v>
      </c>
      <c r="D9" s="473" t="s">
        <v>13</v>
      </c>
      <c r="E9" s="429" t="s">
        <v>364</v>
      </c>
      <c r="F9" s="440">
        <v>-1000</v>
      </c>
      <c r="G9" s="449">
        <v>19000</v>
      </c>
      <c r="H9" s="450">
        <v>19676</v>
      </c>
      <c r="I9" s="450">
        <f aca="true" t="shared" si="0" ref="I9:I57">G9-H9</f>
        <v>-676</v>
      </c>
      <c r="J9" s="450">
        <f aca="true" t="shared" si="1" ref="J9:J57">$F9*I9</f>
        <v>676000</v>
      </c>
      <c r="K9" s="451">
        <f aca="true" t="shared" si="2" ref="K9:K57">J9/1000000</f>
        <v>0.676</v>
      </c>
      <c r="L9" s="449">
        <v>979262</v>
      </c>
      <c r="M9" s="450">
        <v>979264</v>
      </c>
      <c r="N9" s="450">
        <f>L9-M9</f>
        <v>-2</v>
      </c>
      <c r="O9" s="450">
        <f aca="true" t="shared" si="3" ref="O9:O57">$F9*N9</f>
        <v>2000</v>
      </c>
      <c r="P9" s="451">
        <f aca="true" t="shared" si="4" ref="P9:P57">O9/1000000</f>
        <v>0.002</v>
      </c>
      <c r="Q9" s="183"/>
    </row>
    <row r="10" spans="1:17" ht="15.75" customHeight="1">
      <c r="A10" s="352">
        <v>2</v>
      </c>
      <c r="B10" s="465" t="s">
        <v>17</v>
      </c>
      <c r="C10" s="440">
        <v>4902499</v>
      </c>
      <c r="D10" s="473" t="s">
        <v>13</v>
      </c>
      <c r="E10" s="429" t="s">
        <v>364</v>
      </c>
      <c r="F10" s="440">
        <v>-1000</v>
      </c>
      <c r="G10" s="449">
        <v>999265</v>
      </c>
      <c r="H10" s="450">
        <v>999484</v>
      </c>
      <c r="I10" s="450">
        <f t="shared" si="0"/>
        <v>-219</v>
      </c>
      <c r="J10" s="450">
        <f t="shared" si="1"/>
        <v>219000</v>
      </c>
      <c r="K10" s="451">
        <f t="shared" si="2"/>
        <v>0.219</v>
      </c>
      <c r="L10" s="449">
        <v>992857</v>
      </c>
      <c r="M10" s="450">
        <v>994087</v>
      </c>
      <c r="N10" s="450">
        <f>L10-M10</f>
        <v>-1230</v>
      </c>
      <c r="O10" s="450">
        <f t="shared" si="3"/>
        <v>1230000</v>
      </c>
      <c r="P10" s="451">
        <f t="shared" si="4"/>
        <v>1.23</v>
      </c>
      <c r="Q10" s="567" t="s">
        <v>391</v>
      </c>
    </row>
    <row r="11" spans="1:17" ht="15.75" customHeight="1">
      <c r="A11" s="352">
        <v>3</v>
      </c>
      <c r="B11" s="465" t="s">
        <v>18</v>
      </c>
      <c r="C11" s="440">
        <v>4864905</v>
      </c>
      <c r="D11" s="473" t="s">
        <v>13</v>
      </c>
      <c r="E11" s="429" t="s">
        <v>364</v>
      </c>
      <c r="F11" s="440">
        <v>-1000</v>
      </c>
      <c r="G11" s="449">
        <v>20714</v>
      </c>
      <c r="H11" s="450">
        <v>21083</v>
      </c>
      <c r="I11" s="450">
        <f t="shared" si="0"/>
        <v>-369</v>
      </c>
      <c r="J11" s="450">
        <f t="shared" si="1"/>
        <v>369000</v>
      </c>
      <c r="K11" s="451">
        <f t="shared" si="2"/>
        <v>0.369</v>
      </c>
      <c r="L11" s="449">
        <v>1259</v>
      </c>
      <c r="M11" s="450">
        <v>1261</v>
      </c>
      <c r="N11" s="450">
        <f>L11-M11</f>
        <v>-2</v>
      </c>
      <c r="O11" s="450">
        <f t="shared" si="3"/>
        <v>2000</v>
      </c>
      <c r="P11" s="451">
        <f t="shared" si="4"/>
        <v>0.002</v>
      </c>
      <c r="Q11" s="183"/>
    </row>
    <row r="12" spans="1:17" ht="15.75" customHeight="1">
      <c r="A12" s="352"/>
      <c r="B12" s="466" t="s">
        <v>19</v>
      </c>
      <c r="C12" s="440"/>
      <c r="D12" s="474"/>
      <c r="E12" s="474"/>
      <c r="F12" s="440"/>
      <c r="G12" s="449"/>
      <c r="H12" s="450"/>
      <c r="I12" s="450"/>
      <c r="J12" s="450"/>
      <c r="K12" s="451"/>
      <c r="L12" s="449"/>
      <c r="M12" s="450"/>
      <c r="N12" s="450"/>
      <c r="O12" s="450"/>
      <c r="P12" s="451"/>
      <c r="Q12" s="183"/>
    </row>
    <row r="13" spans="1:17" ht="15.75" customHeight="1">
      <c r="A13" s="352">
        <v>4</v>
      </c>
      <c r="B13" s="465" t="s">
        <v>16</v>
      </c>
      <c r="C13" s="440">
        <v>4864912</v>
      </c>
      <c r="D13" s="473" t="s">
        <v>13</v>
      </c>
      <c r="E13" s="429" t="s">
        <v>364</v>
      </c>
      <c r="F13" s="440">
        <v>-1000</v>
      </c>
      <c r="G13" s="449">
        <v>975058</v>
      </c>
      <c r="H13" s="450">
        <v>974897</v>
      </c>
      <c r="I13" s="450">
        <f t="shared" si="0"/>
        <v>161</v>
      </c>
      <c r="J13" s="450">
        <f t="shared" si="1"/>
        <v>-161000</v>
      </c>
      <c r="K13" s="451">
        <f t="shared" si="2"/>
        <v>-0.161</v>
      </c>
      <c r="L13" s="449">
        <v>987887</v>
      </c>
      <c r="M13" s="450">
        <v>988202</v>
      </c>
      <c r="N13" s="450">
        <f>L13-M13</f>
        <v>-315</v>
      </c>
      <c r="O13" s="450">
        <f t="shared" si="3"/>
        <v>315000</v>
      </c>
      <c r="P13" s="451">
        <f t="shared" si="4"/>
        <v>0.315</v>
      </c>
      <c r="Q13" s="183"/>
    </row>
    <row r="14" spans="1:17" ht="15.75" customHeight="1">
      <c r="A14" s="352">
        <v>5</v>
      </c>
      <c r="B14" s="465" t="s">
        <v>17</v>
      </c>
      <c r="C14" s="440">
        <v>4864913</v>
      </c>
      <c r="D14" s="473" t="s">
        <v>13</v>
      </c>
      <c r="E14" s="429" t="s">
        <v>364</v>
      </c>
      <c r="F14" s="440">
        <v>-1000</v>
      </c>
      <c r="G14" s="449">
        <v>923583</v>
      </c>
      <c r="H14" s="450">
        <v>923854</v>
      </c>
      <c r="I14" s="450">
        <f t="shared" si="0"/>
        <v>-271</v>
      </c>
      <c r="J14" s="450">
        <f t="shared" si="1"/>
        <v>271000</v>
      </c>
      <c r="K14" s="451">
        <f t="shared" si="2"/>
        <v>0.271</v>
      </c>
      <c r="L14" s="449">
        <v>960164</v>
      </c>
      <c r="M14" s="450">
        <v>960712</v>
      </c>
      <c r="N14" s="450">
        <f>L14-M14</f>
        <v>-548</v>
      </c>
      <c r="O14" s="450">
        <f t="shared" si="3"/>
        <v>548000</v>
      </c>
      <c r="P14" s="451">
        <f t="shared" si="4"/>
        <v>0.548</v>
      </c>
      <c r="Q14" s="183"/>
    </row>
    <row r="15" spans="1:17" ht="15.75" customHeight="1">
      <c r="A15" s="352"/>
      <c r="B15" s="466" t="s">
        <v>22</v>
      </c>
      <c r="C15" s="440"/>
      <c r="D15" s="474"/>
      <c r="E15" s="429"/>
      <c r="F15" s="440"/>
      <c r="G15" s="449"/>
      <c r="H15" s="450"/>
      <c r="I15" s="450"/>
      <c r="J15" s="450"/>
      <c r="K15" s="451"/>
      <c r="L15" s="449"/>
      <c r="M15" s="450"/>
      <c r="N15" s="450"/>
      <c r="O15" s="450"/>
      <c r="P15" s="451"/>
      <c r="Q15" s="183"/>
    </row>
    <row r="16" spans="1:17" ht="15.75" customHeight="1">
      <c r="A16" s="352">
        <v>6</v>
      </c>
      <c r="B16" s="465" t="s">
        <v>16</v>
      </c>
      <c r="C16" s="440">
        <v>4864982</v>
      </c>
      <c r="D16" s="473" t="s">
        <v>13</v>
      </c>
      <c r="E16" s="429" t="s">
        <v>364</v>
      </c>
      <c r="F16" s="440">
        <v>-1000</v>
      </c>
      <c r="G16" s="449">
        <v>18182</v>
      </c>
      <c r="H16" s="450">
        <v>17885</v>
      </c>
      <c r="I16" s="450">
        <f t="shared" si="0"/>
        <v>297</v>
      </c>
      <c r="J16" s="450">
        <f t="shared" si="1"/>
        <v>-297000</v>
      </c>
      <c r="K16" s="451">
        <f t="shared" si="2"/>
        <v>-0.297</v>
      </c>
      <c r="L16" s="449">
        <v>12430</v>
      </c>
      <c r="M16" s="450">
        <v>11878</v>
      </c>
      <c r="N16" s="450">
        <f>L16-M16</f>
        <v>552</v>
      </c>
      <c r="O16" s="450">
        <f t="shared" si="3"/>
        <v>-552000</v>
      </c>
      <c r="P16" s="451">
        <f t="shared" si="4"/>
        <v>-0.552</v>
      </c>
      <c r="Q16" s="183"/>
    </row>
    <row r="17" spans="1:17" ht="15.75" customHeight="1">
      <c r="A17" s="352">
        <v>7</v>
      </c>
      <c r="B17" s="465" t="s">
        <v>17</v>
      </c>
      <c r="C17" s="440">
        <v>4864983</v>
      </c>
      <c r="D17" s="473" t="s">
        <v>13</v>
      </c>
      <c r="E17" s="429" t="s">
        <v>364</v>
      </c>
      <c r="F17" s="440">
        <v>-1000</v>
      </c>
      <c r="G17" s="449">
        <v>19188</v>
      </c>
      <c r="H17" s="450">
        <v>18873</v>
      </c>
      <c r="I17" s="450">
        <f t="shared" si="0"/>
        <v>315</v>
      </c>
      <c r="J17" s="450">
        <f t="shared" si="1"/>
        <v>-315000</v>
      </c>
      <c r="K17" s="451">
        <f t="shared" si="2"/>
        <v>-0.315</v>
      </c>
      <c r="L17" s="449">
        <v>9132</v>
      </c>
      <c r="M17" s="450">
        <v>8659</v>
      </c>
      <c r="N17" s="450">
        <f>L17-M17</f>
        <v>473</v>
      </c>
      <c r="O17" s="450">
        <f t="shared" si="3"/>
        <v>-473000</v>
      </c>
      <c r="P17" s="451">
        <f t="shared" si="4"/>
        <v>-0.473</v>
      </c>
      <c r="Q17" s="183"/>
    </row>
    <row r="18" spans="1:17" ht="15.75" customHeight="1">
      <c r="A18" s="352">
        <v>8</v>
      </c>
      <c r="B18" s="465" t="s">
        <v>23</v>
      </c>
      <c r="C18" s="440">
        <v>4864953</v>
      </c>
      <c r="D18" s="473" t="s">
        <v>13</v>
      </c>
      <c r="E18" s="429" t="s">
        <v>364</v>
      </c>
      <c r="F18" s="440">
        <v>-1000</v>
      </c>
      <c r="G18" s="449">
        <v>17119</v>
      </c>
      <c r="H18" s="450">
        <v>17063</v>
      </c>
      <c r="I18" s="450">
        <f t="shared" si="0"/>
        <v>56</v>
      </c>
      <c r="J18" s="450">
        <f t="shared" si="1"/>
        <v>-56000</v>
      </c>
      <c r="K18" s="451">
        <f t="shared" si="2"/>
        <v>-0.056</v>
      </c>
      <c r="L18" s="449">
        <v>997186</v>
      </c>
      <c r="M18" s="450">
        <v>997016</v>
      </c>
      <c r="N18" s="450">
        <f>L18-M18</f>
        <v>170</v>
      </c>
      <c r="O18" s="450">
        <f t="shared" si="3"/>
        <v>-170000</v>
      </c>
      <c r="P18" s="451">
        <f t="shared" si="4"/>
        <v>-0.17</v>
      </c>
      <c r="Q18" s="183"/>
    </row>
    <row r="19" spans="1:17" ht="15.75" customHeight="1">
      <c r="A19" s="352">
        <v>9</v>
      </c>
      <c r="B19" s="465" t="s">
        <v>24</v>
      </c>
      <c r="C19" s="440">
        <v>4864984</v>
      </c>
      <c r="D19" s="473" t="s">
        <v>13</v>
      </c>
      <c r="E19" s="429" t="s">
        <v>364</v>
      </c>
      <c r="F19" s="440">
        <v>-1000</v>
      </c>
      <c r="G19" s="449">
        <v>11980</v>
      </c>
      <c r="H19" s="450">
        <v>11966</v>
      </c>
      <c r="I19" s="450">
        <f t="shared" si="0"/>
        <v>14</v>
      </c>
      <c r="J19" s="450">
        <f t="shared" si="1"/>
        <v>-14000</v>
      </c>
      <c r="K19" s="451">
        <f t="shared" si="2"/>
        <v>-0.014</v>
      </c>
      <c r="L19" s="449">
        <v>988459</v>
      </c>
      <c r="M19" s="450">
        <v>988529</v>
      </c>
      <c r="N19" s="450">
        <f>L19-M19</f>
        <v>-70</v>
      </c>
      <c r="O19" s="450">
        <f t="shared" si="3"/>
        <v>70000</v>
      </c>
      <c r="P19" s="451">
        <f t="shared" si="4"/>
        <v>0.07</v>
      </c>
      <c r="Q19" s="183"/>
    </row>
    <row r="20" spans="1:17" ht="15.75" customHeight="1">
      <c r="A20" s="352"/>
      <c r="B20" s="466" t="s">
        <v>25</v>
      </c>
      <c r="C20" s="440"/>
      <c r="D20" s="474"/>
      <c r="E20" s="429"/>
      <c r="F20" s="440"/>
      <c r="G20" s="449"/>
      <c r="H20" s="450"/>
      <c r="I20" s="450"/>
      <c r="J20" s="450"/>
      <c r="K20" s="451"/>
      <c r="L20" s="449"/>
      <c r="M20" s="450"/>
      <c r="N20" s="450"/>
      <c r="O20" s="450"/>
      <c r="P20" s="451"/>
      <c r="Q20" s="183"/>
    </row>
    <row r="21" spans="1:17" ht="15.75" customHeight="1">
      <c r="A21" s="352">
        <v>10</v>
      </c>
      <c r="B21" s="465" t="s">
        <v>16</v>
      </c>
      <c r="C21" s="440">
        <v>4864939</v>
      </c>
      <c r="D21" s="473" t="s">
        <v>13</v>
      </c>
      <c r="E21" s="429" t="s">
        <v>364</v>
      </c>
      <c r="F21" s="440">
        <v>-1000</v>
      </c>
      <c r="G21" s="449">
        <v>35824</v>
      </c>
      <c r="H21" s="450">
        <v>36106</v>
      </c>
      <c r="I21" s="450">
        <f t="shared" si="0"/>
        <v>-282</v>
      </c>
      <c r="J21" s="450">
        <f t="shared" si="1"/>
        <v>282000</v>
      </c>
      <c r="K21" s="451">
        <f t="shared" si="2"/>
        <v>0.282</v>
      </c>
      <c r="L21" s="449">
        <v>9908</v>
      </c>
      <c r="M21" s="450">
        <v>9936</v>
      </c>
      <c r="N21" s="450">
        <f>L21-M21</f>
        <v>-28</v>
      </c>
      <c r="O21" s="450">
        <f t="shared" si="3"/>
        <v>28000</v>
      </c>
      <c r="P21" s="451">
        <f t="shared" si="4"/>
        <v>0.028</v>
      </c>
      <c r="Q21" s="183"/>
    </row>
    <row r="22" spans="1:17" ht="15.75" customHeight="1">
      <c r="A22" s="352">
        <v>11</v>
      </c>
      <c r="B22" s="465" t="s">
        <v>26</v>
      </c>
      <c r="C22" s="440">
        <v>4864940</v>
      </c>
      <c r="D22" s="473" t="s">
        <v>13</v>
      </c>
      <c r="E22" s="429" t="s">
        <v>364</v>
      </c>
      <c r="F22" s="440">
        <v>-1000</v>
      </c>
      <c r="G22" s="449">
        <v>3394</v>
      </c>
      <c r="H22" s="450">
        <v>3867</v>
      </c>
      <c r="I22" s="450">
        <f t="shared" si="0"/>
        <v>-473</v>
      </c>
      <c r="J22" s="450">
        <f t="shared" si="1"/>
        <v>473000</v>
      </c>
      <c r="K22" s="451">
        <f t="shared" si="2"/>
        <v>0.473</v>
      </c>
      <c r="L22" s="449">
        <v>4235</v>
      </c>
      <c r="M22" s="450">
        <v>4237</v>
      </c>
      <c r="N22" s="450">
        <f>L22-M22</f>
        <v>-2</v>
      </c>
      <c r="O22" s="450">
        <f t="shared" si="3"/>
        <v>2000</v>
      </c>
      <c r="P22" s="451">
        <f t="shared" si="4"/>
        <v>0.002</v>
      </c>
      <c r="Q22" s="183"/>
    </row>
    <row r="23" spans="1:17" ht="25.5" customHeight="1">
      <c r="A23" s="352">
        <v>12</v>
      </c>
      <c r="B23" s="465" t="s">
        <v>23</v>
      </c>
      <c r="C23" s="440">
        <v>5128410</v>
      </c>
      <c r="D23" s="473" t="s">
        <v>13</v>
      </c>
      <c r="E23" s="429" t="s">
        <v>364</v>
      </c>
      <c r="F23" s="440">
        <v>-1000</v>
      </c>
      <c r="G23" s="449">
        <v>999089</v>
      </c>
      <c r="H23" s="450">
        <v>999404</v>
      </c>
      <c r="I23" s="450">
        <f>G23-H23</f>
        <v>-315</v>
      </c>
      <c r="J23" s="450">
        <f t="shared" si="1"/>
        <v>315000</v>
      </c>
      <c r="K23" s="451">
        <f t="shared" si="2"/>
        <v>0.315</v>
      </c>
      <c r="L23" s="449">
        <v>999963</v>
      </c>
      <c r="M23" s="450">
        <v>999975</v>
      </c>
      <c r="N23" s="450">
        <f>L23-M23</f>
        <v>-12</v>
      </c>
      <c r="O23" s="450">
        <f t="shared" si="3"/>
        <v>12000</v>
      </c>
      <c r="P23" s="451">
        <f t="shared" si="4"/>
        <v>0.012</v>
      </c>
      <c r="Q23" s="629"/>
    </row>
    <row r="24" spans="1:17" ht="18.75" customHeight="1">
      <c r="A24" s="352">
        <v>13</v>
      </c>
      <c r="B24" s="465" t="s">
        <v>27</v>
      </c>
      <c r="C24" s="440">
        <v>4865060</v>
      </c>
      <c r="D24" s="473" t="s">
        <v>13</v>
      </c>
      <c r="E24" s="429" t="s">
        <v>364</v>
      </c>
      <c r="F24" s="440">
        <v>1000</v>
      </c>
      <c r="G24" s="449">
        <v>968733</v>
      </c>
      <c r="H24" s="450">
        <v>970519</v>
      </c>
      <c r="I24" s="450">
        <f t="shared" si="0"/>
        <v>-1786</v>
      </c>
      <c r="J24" s="450">
        <f t="shared" si="1"/>
        <v>-1786000</v>
      </c>
      <c r="K24" s="451">
        <f t="shared" si="2"/>
        <v>-1.786</v>
      </c>
      <c r="L24" s="449">
        <v>920612</v>
      </c>
      <c r="M24" s="450">
        <v>920612</v>
      </c>
      <c r="N24" s="450">
        <f>L24-M24</f>
        <v>0</v>
      </c>
      <c r="O24" s="450">
        <f t="shared" si="3"/>
        <v>0</v>
      </c>
      <c r="P24" s="451">
        <f t="shared" si="4"/>
        <v>0</v>
      </c>
      <c r="Q24" s="183"/>
    </row>
    <row r="25" spans="1:17" ht="15.75" customHeight="1">
      <c r="A25" s="352"/>
      <c r="B25" s="466" t="s">
        <v>28</v>
      </c>
      <c r="C25" s="440"/>
      <c r="D25" s="474"/>
      <c r="E25" s="429"/>
      <c r="F25" s="440"/>
      <c r="G25" s="449"/>
      <c r="H25" s="450"/>
      <c r="I25" s="450"/>
      <c r="J25" s="450"/>
      <c r="K25" s="451"/>
      <c r="L25" s="449"/>
      <c r="M25" s="450"/>
      <c r="N25" s="450"/>
      <c r="O25" s="450"/>
      <c r="P25" s="451"/>
      <c r="Q25" s="183"/>
    </row>
    <row r="26" spans="1:17" ht="15.75" customHeight="1">
      <c r="A26" s="352">
        <v>14</v>
      </c>
      <c r="B26" s="465" t="s">
        <v>16</v>
      </c>
      <c r="C26" s="440">
        <v>4865034</v>
      </c>
      <c r="D26" s="473" t="s">
        <v>13</v>
      </c>
      <c r="E26" s="429" t="s">
        <v>364</v>
      </c>
      <c r="F26" s="440">
        <v>-1000</v>
      </c>
      <c r="G26" s="449">
        <v>997491</v>
      </c>
      <c r="H26" s="450">
        <v>997517</v>
      </c>
      <c r="I26" s="450">
        <f t="shared" si="0"/>
        <v>-26</v>
      </c>
      <c r="J26" s="450">
        <f t="shared" si="1"/>
        <v>26000</v>
      </c>
      <c r="K26" s="451">
        <f t="shared" si="2"/>
        <v>0.026</v>
      </c>
      <c r="L26" s="449">
        <v>16316</v>
      </c>
      <c r="M26" s="450">
        <v>16030</v>
      </c>
      <c r="N26" s="450">
        <f>L26-M26</f>
        <v>286</v>
      </c>
      <c r="O26" s="450">
        <f t="shared" si="3"/>
        <v>-286000</v>
      </c>
      <c r="P26" s="451">
        <f t="shared" si="4"/>
        <v>-0.286</v>
      </c>
      <c r="Q26" s="183"/>
    </row>
    <row r="27" spans="1:17" ht="15.75" customHeight="1">
      <c r="A27" s="352">
        <v>15</v>
      </c>
      <c r="B27" s="465" t="s">
        <v>17</v>
      </c>
      <c r="C27" s="440">
        <v>4865035</v>
      </c>
      <c r="D27" s="473" t="s">
        <v>13</v>
      </c>
      <c r="E27" s="429" t="s">
        <v>364</v>
      </c>
      <c r="F27" s="440">
        <v>-1000</v>
      </c>
      <c r="G27" s="449">
        <v>998366</v>
      </c>
      <c r="H27" s="450">
        <v>998253</v>
      </c>
      <c r="I27" s="450">
        <f t="shared" si="0"/>
        <v>113</v>
      </c>
      <c r="J27" s="450">
        <f t="shared" si="1"/>
        <v>-113000</v>
      </c>
      <c r="K27" s="451">
        <f t="shared" si="2"/>
        <v>-0.113</v>
      </c>
      <c r="L27" s="449">
        <v>18437</v>
      </c>
      <c r="M27" s="450">
        <v>18428</v>
      </c>
      <c r="N27" s="450">
        <f>L27-M27</f>
        <v>9</v>
      </c>
      <c r="O27" s="450">
        <f t="shared" si="3"/>
        <v>-9000</v>
      </c>
      <c r="P27" s="451">
        <f t="shared" si="4"/>
        <v>-0.009</v>
      </c>
      <c r="Q27" s="183"/>
    </row>
    <row r="28" spans="1:17" ht="15.75" customHeight="1">
      <c r="A28" s="352">
        <v>16</v>
      </c>
      <c r="B28" s="465" t="s">
        <v>18</v>
      </c>
      <c r="C28" s="440">
        <v>4902500</v>
      </c>
      <c r="D28" s="473" t="s">
        <v>13</v>
      </c>
      <c r="E28" s="429" t="s">
        <v>364</v>
      </c>
      <c r="F28" s="440">
        <v>-1000</v>
      </c>
      <c r="G28" s="449">
        <v>1102</v>
      </c>
      <c r="H28" s="450">
        <v>1021</v>
      </c>
      <c r="I28" s="450">
        <f t="shared" si="0"/>
        <v>81</v>
      </c>
      <c r="J28" s="450">
        <f t="shared" si="1"/>
        <v>-81000</v>
      </c>
      <c r="K28" s="451">
        <f t="shared" si="2"/>
        <v>-0.081</v>
      </c>
      <c r="L28" s="449">
        <v>20905</v>
      </c>
      <c r="M28" s="450">
        <v>20572</v>
      </c>
      <c r="N28" s="450">
        <f>L28-M28</f>
        <v>333</v>
      </c>
      <c r="O28" s="450">
        <f t="shared" si="3"/>
        <v>-333000</v>
      </c>
      <c r="P28" s="451">
        <f t="shared" si="4"/>
        <v>-0.333</v>
      </c>
      <c r="Q28" s="183"/>
    </row>
    <row r="29" spans="1:17" ht="15.75" customHeight="1">
      <c r="A29" s="352"/>
      <c r="B29" s="465"/>
      <c r="C29" s="440"/>
      <c r="D29" s="473"/>
      <c r="E29" s="429"/>
      <c r="F29" s="440"/>
      <c r="G29" s="449"/>
      <c r="H29" s="450"/>
      <c r="I29" s="450"/>
      <c r="J29" s="450"/>
      <c r="K29" s="451"/>
      <c r="L29" s="449"/>
      <c r="M29" s="450"/>
      <c r="N29" s="450"/>
      <c r="O29" s="450"/>
      <c r="P29" s="451"/>
      <c r="Q29" s="183"/>
    </row>
    <row r="30" spans="1:17" ht="15.75" customHeight="1">
      <c r="A30" s="352"/>
      <c r="B30" s="466" t="s">
        <v>29</v>
      </c>
      <c r="C30" s="440"/>
      <c r="D30" s="474"/>
      <c r="E30" s="429"/>
      <c r="F30" s="440"/>
      <c r="G30" s="449"/>
      <c r="H30" s="450"/>
      <c r="I30" s="450"/>
      <c r="J30" s="450"/>
      <c r="K30" s="451"/>
      <c r="L30" s="449"/>
      <c r="M30" s="450"/>
      <c r="N30" s="450"/>
      <c r="O30" s="450"/>
      <c r="P30" s="451"/>
      <c r="Q30" s="183"/>
    </row>
    <row r="31" spans="1:17" ht="15.75" customHeight="1">
      <c r="A31" s="352">
        <v>17</v>
      </c>
      <c r="B31" s="465" t="s">
        <v>30</v>
      </c>
      <c r="C31" s="440">
        <v>4864886</v>
      </c>
      <c r="D31" s="473" t="s">
        <v>13</v>
      </c>
      <c r="E31" s="429" t="s">
        <v>364</v>
      </c>
      <c r="F31" s="440">
        <v>1000</v>
      </c>
      <c r="G31" s="449">
        <v>999622</v>
      </c>
      <c r="H31" s="450">
        <v>999684</v>
      </c>
      <c r="I31" s="450">
        <f t="shared" si="0"/>
        <v>-62</v>
      </c>
      <c r="J31" s="450">
        <f t="shared" si="1"/>
        <v>-62000</v>
      </c>
      <c r="K31" s="451">
        <f t="shared" si="2"/>
        <v>-0.062</v>
      </c>
      <c r="L31" s="449">
        <v>31417</v>
      </c>
      <c r="M31" s="450">
        <v>31346</v>
      </c>
      <c r="N31" s="450">
        <f aca="true" t="shared" si="5" ref="N31:N36">L31-M31</f>
        <v>71</v>
      </c>
      <c r="O31" s="450">
        <f t="shared" si="3"/>
        <v>71000</v>
      </c>
      <c r="P31" s="451">
        <f t="shared" si="4"/>
        <v>0.071</v>
      </c>
      <c r="Q31" s="183"/>
    </row>
    <row r="32" spans="1:17" ht="15.75" customHeight="1">
      <c r="A32" s="352">
        <v>18</v>
      </c>
      <c r="B32" s="465" t="s">
        <v>31</v>
      </c>
      <c r="C32" s="440">
        <v>4864887</v>
      </c>
      <c r="D32" s="473" t="s">
        <v>13</v>
      </c>
      <c r="E32" s="429" t="s">
        <v>364</v>
      </c>
      <c r="F32" s="440">
        <v>1000</v>
      </c>
      <c r="G32" s="449">
        <v>156</v>
      </c>
      <c r="H32" s="450">
        <v>163</v>
      </c>
      <c r="I32" s="450">
        <f t="shared" si="0"/>
        <v>-7</v>
      </c>
      <c r="J32" s="450">
        <f t="shared" si="1"/>
        <v>-7000</v>
      </c>
      <c r="K32" s="451">
        <f t="shared" si="2"/>
        <v>-0.007</v>
      </c>
      <c r="L32" s="449">
        <v>25995</v>
      </c>
      <c r="M32" s="450">
        <v>25918</v>
      </c>
      <c r="N32" s="450">
        <f t="shared" si="5"/>
        <v>77</v>
      </c>
      <c r="O32" s="450">
        <f t="shared" si="3"/>
        <v>77000</v>
      </c>
      <c r="P32" s="451">
        <f t="shared" si="4"/>
        <v>0.077</v>
      </c>
      <c r="Q32" s="183"/>
    </row>
    <row r="33" spans="1:17" ht="15.75" customHeight="1">
      <c r="A33" s="352">
        <v>19</v>
      </c>
      <c r="B33" s="465" t="s">
        <v>32</v>
      </c>
      <c r="C33" s="440">
        <v>4864798</v>
      </c>
      <c r="D33" s="473" t="s">
        <v>13</v>
      </c>
      <c r="E33" s="429" t="s">
        <v>364</v>
      </c>
      <c r="F33" s="440">
        <v>100</v>
      </c>
      <c r="G33" s="449">
        <v>1722</v>
      </c>
      <c r="H33" s="450">
        <v>1694</v>
      </c>
      <c r="I33" s="450">
        <f t="shared" si="0"/>
        <v>28</v>
      </c>
      <c r="J33" s="450">
        <f t="shared" si="1"/>
        <v>2800</v>
      </c>
      <c r="K33" s="451">
        <f t="shared" si="2"/>
        <v>0.0028</v>
      </c>
      <c r="L33" s="449">
        <v>100146</v>
      </c>
      <c r="M33" s="450">
        <v>98954</v>
      </c>
      <c r="N33" s="450">
        <f t="shared" si="5"/>
        <v>1192</v>
      </c>
      <c r="O33" s="450">
        <f t="shared" si="3"/>
        <v>119200</v>
      </c>
      <c r="P33" s="451">
        <f t="shared" si="4"/>
        <v>0.1192</v>
      </c>
      <c r="Q33" s="183"/>
    </row>
    <row r="34" spans="1:17" ht="15.75" customHeight="1">
      <c r="A34" s="352">
        <v>20</v>
      </c>
      <c r="B34" s="465" t="s">
        <v>33</v>
      </c>
      <c r="C34" s="440">
        <v>4864799</v>
      </c>
      <c r="D34" s="473" t="s">
        <v>13</v>
      </c>
      <c r="E34" s="429" t="s">
        <v>364</v>
      </c>
      <c r="F34" s="440">
        <v>100</v>
      </c>
      <c r="G34" s="449">
        <v>2720</v>
      </c>
      <c r="H34" s="450">
        <v>2460</v>
      </c>
      <c r="I34" s="450">
        <f t="shared" si="0"/>
        <v>260</v>
      </c>
      <c r="J34" s="450">
        <f t="shared" si="1"/>
        <v>26000</v>
      </c>
      <c r="K34" s="451">
        <f t="shared" si="2"/>
        <v>0.026</v>
      </c>
      <c r="L34" s="449">
        <v>155929</v>
      </c>
      <c r="M34" s="450">
        <v>154626</v>
      </c>
      <c r="N34" s="450">
        <f t="shared" si="5"/>
        <v>1303</v>
      </c>
      <c r="O34" s="450">
        <f t="shared" si="3"/>
        <v>130300</v>
      </c>
      <c r="P34" s="451">
        <f t="shared" si="4"/>
        <v>0.1303</v>
      </c>
      <c r="Q34" s="183"/>
    </row>
    <row r="35" spans="1:17" ht="15.75" customHeight="1">
      <c r="A35" s="352">
        <v>21</v>
      </c>
      <c r="B35" s="465" t="s">
        <v>34</v>
      </c>
      <c r="C35" s="440">
        <v>4864888</v>
      </c>
      <c r="D35" s="473" t="s">
        <v>13</v>
      </c>
      <c r="E35" s="429" t="s">
        <v>364</v>
      </c>
      <c r="F35" s="440">
        <v>1000</v>
      </c>
      <c r="G35" s="449">
        <v>996101</v>
      </c>
      <c r="H35" s="450">
        <v>996239</v>
      </c>
      <c r="I35" s="450">
        <f t="shared" si="0"/>
        <v>-138</v>
      </c>
      <c r="J35" s="450">
        <f t="shared" si="1"/>
        <v>-138000</v>
      </c>
      <c r="K35" s="451">
        <f t="shared" si="2"/>
        <v>-0.138</v>
      </c>
      <c r="L35" s="449">
        <v>998360</v>
      </c>
      <c r="M35" s="450">
        <v>998425</v>
      </c>
      <c r="N35" s="450">
        <f t="shared" si="5"/>
        <v>-65</v>
      </c>
      <c r="O35" s="450">
        <f t="shared" si="3"/>
        <v>-65000</v>
      </c>
      <c r="P35" s="451">
        <f t="shared" si="4"/>
        <v>-0.065</v>
      </c>
      <c r="Q35" s="183"/>
    </row>
    <row r="36" spans="1:17" ht="21" customHeight="1">
      <c r="A36" s="352">
        <v>22</v>
      </c>
      <c r="B36" s="465" t="s">
        <v>396</v>
      </c>
      <c r="C36" s="440">
        <v>5128402</v>
      </c>
      <c r="D36" s="473" t="s">
        <v>13</v>
      </c>
      <c r="E36" s="429" t="s">
        <v>364</v>
      </c>
      <c r="F36" s="440">
        <v>1000</v>
      </c>
      <c r="G36" s="449">
        <v>999933</v>
      </c>
      <c r="H36" s="450">
        <v>1000008</v>
      </c>
      <c r="I36" s="450">
        <f>G36-H36</f>
        <v>-75</v>
      </c>
      <c r="J36" s="450">
        <f t="shared" si="1"/>
        <v>-75000</v>
      </c>
      <c r="K36" s="451">
        <f t="shared" si="2"/>
        <v>-0.075</v>
      </c>
      <c r="L36" s="449">
        <v>999972</v>
      </c>
      <c r="M36" s="450">
        <v>1000060</v>
      </c>
      <c r="N36" s="450">
        <f t="shared" si="5"/>
        <v>-88</v>
      </c>
      <c r="O36" s="450">
        <f t="shared" si="3"/>
        <v>-88000</v>
      </c>
      <c r="P36" s="451">
        <f t="shared" si="4"/>
        <v>-0.088</v>
      </c>
      <c r="Q36" s="629"/>
    </row>
    <row r="37" spans="1:17" ht="15.75" customHeight="1">
      <c r="A37" s="352"/>
      <c r="B37" s="467" t="s">
        <v>35</v>
      </c>
      <c r="C37" s="440"/>
      <c r="D37" s="473"/>
      <c r="E37" s="429"/>
      <c r="F37" s="440"/>
      <c r="G37" s="449"/>
      <c r="H37" s="450"/>
      <c r="I37" s="450"/>
      <c r="J37" s="450"/>
      <c r="K37" s="451"/>
      <c r="L37" s="449"/>
      <c r="M37" s="450"/>
      <c r="N37" s="450"/>
      <c r="O37" s="450"/>
      <c r="P37" s="451"/>
      <c r="Q37" s="183"/>
    </row>
    <row r="38" spans="1:17" ht="15.75" customHeight="1">
      <c r="A38" s="352">
        <v>23</v>
      </c>
      <c r="B38" s="465" t="s">
        <v>393</v>
      </c>
      <c r="C38" s="440">
        <v>4865057</v>
      </c>
      <c r="D38" s="473" t="s">
        <v>13</v>
      </c>
      <c r="E38" s="429" t="s">
        <v>364</v>
      </c>
      <c r="F38" s="440">
        <v>1000</v>
      </c>
      <c r="G38" s="449">
        <v>655317</v>
      </c>
      <c r="H38" s="450">
        <v>655682</v>
      </c>
      <c r="I38" s="450">
        <f t="shared" si="0"/>
        <v>-365</v>
      </c>
      <c r="J38" s="450">
        <f t="shared" si="1"/>
        <v>-365000</v>
      </c>
      <c r="K38" s="451">
        <f t="shared" si="2"/>
        <v>-0.365</v>
      </c>
      <c r="L38" s="449">
        <v>803250</v>
      </c>
      <c r="M38" s="450">
        <v>803363</v>
      </c>
      <c r="N38" s="450">
        <f>L38-M38</f>
        <v>-113</v>
      </c>
      <c r="O38" s="450">
        <f t="shared" si="3"/>
        <v>-113000</v>
      </c>
      <c r="P38" s="451">
        <f t="shared" si="4"/>
        <v>-0.113</v>
      </c>
      <c r="Q38" s="629"/>
    </row>
    <row r="39" spans="1:17" ht="15.75" customHeight="1">
      <c r="A39" s="352">
        <v>24</v>
      </c>
      <c r="B39" s="465" t="s">
        <v>394</v>
      </c>
      <c r="C39" s="440">
        <v>4865058</v>
      </c>
      <c r="D39" s="473" t="s">
        <v>13</v>
      </c>
      <c r="E39" s="429" t="s">
        <v>364</v>
      </c>
      <c r="F39" s="440">
        <v>1000</v>
      </c>
      <c r="G39" s="449">
        <v>662597</v>
      </c>
      <c r="H39" s="450">
        <v>662932</v>
      </c>
      <c r="I39" s="450">
        <f t="shared" si="0"/>
        <v>-335</v>
      </c>
      <c r="J39" s="450">
        <f t="shared" si="1"/>
        <v>-335000</v>
      </c>
      <c r="K39" s="451">
        <f t="shared" si="2"/>
        <v>-0.335</v>
      </c>
      <c r="L39" s="449">
        <v>834741</v>
      </c>
      <c r="M39" s="450">
        <v>834763</v>
      </c>
      <c r="N39" s="450">
        <f>L39-M39</f>
        <v>-22</v>
      </c>
      <c r="O39" s="450">
        <f t="shared" si="3"/>
        <v>-22000</v>
      </c>
      <c r="P39" s="451">
        <f t="shared" si="4"/>
        <v>-0.022</v>
      </c>
      <c r="Q39" s="629"/>
    </row>
    <row r="40" spans="1:17" ht="15.75" customHeight="1">
      <c r="A40" s="352">
        <v>25</v>
      </c>
      <c r="B40" s="465" t="s">
        <v>36</v>
      </c>
      <c r="C40" s="440">
        <v>4864889</v>
      </c>
      <c r="D40" s="473" t="s">
        <v>13</v>
      </c>
      <c r="E40" s="429" t="s">
        <v>364</v>
      </c>
      <c r="F40" s="440">
        <v>1000</v>
      </c>
      <c r="G40" s="449">
        <v>992446</v>
      </c>
      <c r="H40" s="450">
        <v>992474</v>
      </c>
      <c r="I40" s="450">
        <f t="shared" si="0"/>
        <v>-28</v>
      </c>
      <c r="J40" s="450">
        <f t="shared" si="1"/>
        <v>-28000</v>
      </c>
      <c r="K40" s="451">
        <f t="shared" si="2"/>
        <v>-0.028</v>
      </c>
      <c r="L40" s="449">
        <v>998661</v>
      </c>
      <c r="M40" s="450">
        <v>998659</v>
      </c>
      <c r="N40" s="450">
        <f>L40-M40</f>
        <v>2</v>
      </c>
      <c r="O40" s="450">
        <f t="shared" si="3"/>
        <v>2000</v>
      </c>
      <c r="P40" s="451">
        <f t="shared" si="4"/>
        <v>0.002</v>
      </c>
      <c r="Q40" s="183"/>
    </row>
    <row r="41" spans="1:17" ht="30" customHeight="1">
      <c r="A41" s="352">
        <v>26</v>
      </c>
      <c r="B41" s="465" t="s">
        <v>37</v>
      </c>
      <c r="C41" s="440">
        <v>4864800</v>
      </c>
      <c r="D41" s="473" t="s">
        <v>13</v>
      </c>
      <c r="E41" s="429" t="s">
        <v>364</v>
      </c>
      <c r="F41" s="440">
        <v>100</v>
      </c>
      <c r="G41" s="449">
        <v>993740</v>
      </c>
      <c r="H41" s="450">
        <v>993559</v>
      </c>
      <c r="I41" s="450">
        <f t="shared" si="0"/>
        <v>181</v>
      </c>
      <c r="J41" s="450">
        <f t="shared" si="1"/>
        <v>18100</v>
      </c>
      <c r="K41" s="451">
        <f t="shared" si="2"/>
        <v>0.0181</v>
      </c>
      <c r="L41" s="449">
        <v>12386</v>
      </c>
      <c r="M41" s="450">
        <v>12137</v>
      </c>
      <c r="N41" s="450">
        <f>L41-M41</f>
        <v>249</v>
      </c>
      <c r="O41" s="450">
        <f t="shared" si="3"/>
        <v>24900</v>
      </c>
      <c r="P41" s="451">
        <f t="shared" si="4"/>
        <v>0.0249</v>
      </c>
      <c r="Q41" s="722" t="s">
        <v>405</v>
      </c>
    </row>
    <row r="42" spans="1:17" ht="15.75" customHeight="1">
      <c r="A42" s="352"/>
      <c r="B42" s="466" t="s">
        <v>38</v>
      </c>
      <c r="C42" s="440"/>
      <c r="D42" s="474"/>
      <c r="E42" s="429"/>
      <c r="F42" s="440"/>
      <c r="G42" s="449"/>
      <c r="H42" s="450"/>
      <c r="I42" s="450"/>
      <c r="J42" s="450"/>
      <c r="K42" s="451"/>
      <c r="L42" s="449"/>
      <c r="M42" s="450"/>
      <c r="N42" s="450"/>
      <c r="O42" s="450"/>
      <c r="P42" s="451"/>
      <c r="Q42" s="183"/>
    </row>
    <row r="43" spans="1:17" ht="15.75" customHeight="1">
      <c r="A43" s="352">
        <v>27</v>
      </c>
      <c r="B43" s="465" t="s">
        <v>39</v>
      </c>
      <c r="C43" s="440">
        <v>4865054</v>
      </c>
      <c r="D43" s="473" t="s">
        <v>13</v>
      </c>
      <c r="E43" s="429" t="s">
        <v>364</v>
      </c>
      <c r="F43" s="440">
        <v>-1000</v>
      </c>
      <c r="G43" s="449">
        <v>6301</v>
      </c>
      <c r="H43" s="450">
        <v>6019</v>
      </c>
      <c r="I43" s="450">
        <f t="shared" si="0"/>
        <v>282</v>
      </c>
      <c r="J43" s="450">
        <f t="shared" si="1"/>
        <v>-282000</v>
      </c>
      <c r="K43" s="451">
        <f t="shared" si="2"/>
        <v>-0.282</v>
      </c>
      <c r="L43" s="449">
        <v>981704</v>
      </c>
      <c r="M43" s="450">
        <v>981589</v>
      </c>
      <c r="N43" s="450">
        <f>L43-M43</f>
        <v>115</v>
      </c>
      <c r="O43" s="450">
        <f t="shared" si="3"/>
        <v>-115000</v>
      </c>
      <c r="P43" s="451">
        <f t="shared" si="4"/>
        <v>-0.115</v>
      </c>
      <c r="Q43" s="183"/>
    </row>
    <row r="44" spans="1:17" ht="15.75" customHeight="1">
      <c r="A44" s="352">
        <v>28</v>
      </c>
      <c r="B44" s="465" t="s">
        <v>17</v>
      </c>
      <c r="C44" s="440">
        <v>4865055</v>
      </c>
      <c r="D44" s="473" t="s">
        <v>13</v>
      </c>
      <c r="E44" s="429" t="s">
        <v>364</v>
      </c>
      <c r="F44" s="440">
        <v>-1000</v>
      </c>
      <c r="G44" s="449">
        <v>996578</v>
      </c>
      <c r="H44" s="450">
        <v>996686</v>
      </c>
      <c r="I44" s="450">
        <f t="shared" si="0"/>
        <v>-108</v>
      </c>
      <c r="J44" s="450">
        <f t="shared" si="1"/>
        <v>108000</v>
      </c>
      <c r="K44" s="451">
        <f t="shared" si="2"/>
        <v>0.108</v>
      </c>
      <c r="L44" s="449">
        <v>949646</v>
      </c>
      <c r="M44" s="450">
        <v>949977</v>
      </c>
      <c r="N44" s="450">
        <f>L44-M44</f>
        <v>-331</v>
      </c>
      <c r="O44" s="450">
        <f t="shared" si="3"/>
        <v>331000</v>
      </c>
      <c r="P44" s="451">
        <f t="shared" si="4"/>
        <v>0.331</v>
      </c>
      <c r="Q44" s="183"/>
    </row>
    <row r="45" spans="1:17" ht="15.75" customHeight="1">
      <c r="A45" s="352"/>
      <c r="B45" s="466" t="s">
        <v>40</v>
      </c>
      <c r="C45" s="440"/>
      <c r="D45" s="474"/>
      <c r="E45" s="429"/>
      <c r="F45" s="440"/>
      <c r="G45" s="449"/>
      <c r="H45" s="450"/>
      <c r="I45" s="450"/>
      <c r="J45" s="450"/>
      <c r="K45" s="451"/>
      <c r="L45" s="449"/>
      <c r="M45" s="450"/>
      <c r="N45" s="450"/>
      <c r="O45" s="450"/>
      <c r="P45" s="451"/>
      <c r="Q45" s="183"/>
    </row>
    <row r="46" spans="1:17" ht="15.75" customHeight="1">
      <c r="A46" s="352">
        <v>29</v>
      </c>
      <c r="B46" s="465" t="s">
        <v>41</v>
      </c>
      <c r="C46" s="440">
        <v>4865056</v>
      </c>
      <c r="D46" s="473" t="s">
        <v>13</v>
      </c>
      <c r="E46" s="429" t="s">
        <v>364</v>
      </c>
      <c r="F46" s="440">
        <v>-1000</v>
      </c>
      <c r="G46" s="449">
        <v>993067</v>
      </c>
      <c r="H46" s="450">
        <v>993326</v>
      </c>
      <c r="I46" s="450">
        <f t="shared" si="0"/>
        <v>-259</v>
      </c>
      <c r="J46" s="450">
        <f t="shared" si="1"/>
        <v>259000</v>
      </c>
      <c r="K46" s="451">
        <f t="shared" si="2"/>
        <v>0.259</v>
      </c>
      <c r="L46" s="449">
        <v>952637</v>
      </c>
      <c r="M46" s="450">
        <v>954224</v>
      </c>
      <c r="N46" s="450">
        <f>L46-M46</f>
        <v>-1587</v>
      </c>
      <c r="O46" s="450">
        <f t="shared" si="3"/>
        <v>1587000</v>
      </c>
      <c r="P46" s="451">
        <f t="shared" si="4"/>
        <v>1.587</v>
      </c>
      <c r="Q46" s="183"/>
    </row>
    <row r="47" spans="1:17" ht="15.75" customHeight="1">
      <c r="A47" s="352"/>
      <c r="B47" s="467" t="s">
        <v>45</v>
      </c>
      <c r="C47" s="440"/>
      <c r="D47" s="473"/>
      <c r="E47" s="429"/>
      <c r="F47" s="440"/>
      <c r="G47" s="449"/>
      <c r="H47" s="450"/>
      <c r="I47" s="450"/>
      <c r="J47" s="450"/>
      <c r="K47" s="451"/>
      <c r="L47" s="449"/>
      <c r="M47" s="450"/>
      <c r="N47" s="450"/>
      <c r="O47" s="450"/>
      <c r="P47" s="451"/>
      <c r="Q47" s="183"/>
    </row>
    <row r="48" spans="1:17" ht="15.75" customHeight="1">
      <c r="A48" s="352"/>
      <c r="B48" s="467" t="s">
        <v>46</v>
      </c>
      <c r="C48" s="440"/>
      <c r="D48" s="473"/>
      <c r="E48" s="429"/>
      <c r="F48" s="440"/>
      <c r="G48" s="449"/>
      <c r="H48" s="450"/>
      <c r="I48" s="450"/>
      <c r="J48" s="450"/>
      <c r="K48" s="451"/>
      <c r="L48" s="449"/>
      <c r="M48" s="450"/>
      <c r="N48" s="450"/>
      <c r="O48" s="450"/>
      <c r="P48" s="451"/>
      <c r="Q48" s="183"/>
    </row>
    <row r="49" spans="1:17" ht="15.75" customHeight="1">
      <c r="A49" s="352"/>
      <c r="B49" s="467" t="s">
        <v>47</v>
      </c>
      <c r="C49" s="440"/>
      <c r="D49" s="473"/>
      <c r="E49" s="429"/>
      <c r="F49" s="440"/>
      <c r="G49" s="449"/>
      <c r="H49" s="450"/>
      <c r="I49" s="450"/>
      <c r="J49" s="450"/>
      <c r="K49" s="451"/>
      <c r="L49" s="449"/>
      <c r="M49" s="450"/>
      <c r="N49" s="450"/>
      <c r="O49" s="450"/>
      <c r="P49" s="451"/>
      <c r="Q49" s="183"/>
    </row>
    <row r="50" spans="1:17" ht="15.75" customHeight="1">
      <c r="A50" s="352">
        <v>30</v>
      </c>
      <c r="B50" s="465" t="s">
        <v>48</v>
      </c>
      <c r="C50" s="440">
        <v>4864843</v>
      </c>
      <c r="D50" s="473" t="s">
        <v>13</v>
      </c>
      <c r="E50" s="429" t="s">
        <v>364</v>
      </c>
      <c r="F50" s="440">
        <v>1000</v>
      </c>
      <c r="G50" s="449">
        <v>529</v>
      </c>
      <c r="H50" s="450">
        <v>520</v>
      </c>
      <c r="I50" s="450">
        <f t="shared" si="0"/>
        <v>9</v>
      </c>
      <c r="J50" s="450">
        <f t="shared" si="1"/>
        <v>9000</v>
      </c>
      <c r="K50" s="451">
        <f t="shared" si="2"/>
        <v>0.009</v>
      </c>
      <c r="L50" s="449">
        <v>14199</v>
      </c>
      <c r="M50" s="450">
        <v>13790</v>
      </c>
      <c r="N50" s="450">
        <f>L50-M50</f>
        <v>409</v>
      </c>
      <c r="O50" s="450">
        <f t="shared" si="3"/>
        <v>409000</v>
      </c>
      <c r="P50" s="451">
        <f t="shared" si="4"/>
        <v>0.409</v>
      </c>
      <c r="Q50" s="183"/>
    </row>
    <row r="51" spans="1:17" ht="15.75" customHeight="1" thickBot="1">
      <c r="A51" s="355">
        <v>31</v>
      </c>
      <c r="B51" s="468" t="s">
        <v>49</v>
      </c>
      <c r="C51" s="423">
        <v>4864844</v>
      </c>
      <c r="D51" s="475" t="s">
        <v>13</v>
      </c>
      <c r="E51" s="430" t="s">
        <v>364</v>
      </c>
      <c r="F51" s="423">
        <v>1000</v>
      </c>
      <c r="G51" s="449">
        <v>998887</v>
      </c>
      <c r="H51" s="455">
        <v>998887</v>
      </c>
      <c r="I51" s="455">
        <f t="shared" si="0"/>
        <v>0</v>
      </c>
      <c r="J51" s="455">
        <f t="shared" si="1"/>
        <v>0</v>
      </c>
      <c r="K51" s="456">
        <f t="shared" si="2"/>
        <v>0</v>
      </c>
      <c r="L51" s="449">
        <v>3516</v>
      </c>
      <c r="M51" s="455">
        <v>3333</v>
      </c>
      <c r="N51" s="455">
        <f>L51-M51</f>
        <v>183</v>
      </c>
      <c r="O51" s="455">
        <f t="shared" si="3"/>
        <v>183000</v>
      </c>
      <c r="P51" s="456">
        <f t="shared" si="4"/>
        <v>0.183</v>
      </c>
      <c r="Q51" s="184"/>
    </row>
    <row r="52" spans="1:17" ht="15.75" customHeight="1" thickTop="1">
      <c r="A52" s="351"/>
      <c r="B52" s="469"/>
      <c r="C52" s="47"/>
      <c r="D52" s="474"/>
      <c r="E52" s="429"/>
      <c r="F52" s="47"/>
      <c r="G52" s="457"/>
      <c r="H52" s="450"/>
      <c r="I52" s="450"/>
      <c r="J52" s="450"/>
      <c r="K52" s="450"/>
      <c r="L52" s="457"/>
      <c r="M52" s="450"/>
      <c r="N52" s="450"/>
      <c r="O52" s="450"/>
      <c r="P52" s="450"/>
      <c r="Q52" s="27"/>
    </row>
    <row r="53" spans="1:17" ht="21.75" customHeight="1" thickBot="1">
      <c r="A53" s="353"/>
      <c r="B53" s="472" t="s">
        <v>329</v>
      </c>
      <c r="C53" s="47"/>
      <c r="D53" s="474"/>
      <c r="E53" s="429"/>
      <c r="F53" s="47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220" t="str">
        <f>Q1</f>
        <v>MARCH-2011</v>
      </c>
    </row>
    <row r="54" spans="1:17" ht="15.75" customHeight="1" thickTop="1">
      <c r="A54" s="350"/>
      <c r="B54" s="464" t="s">
        <v>50</v>
      </c>
      <c r="C54" s="420"/>
      <c r="D54" s="476"/>
      <c r="E54" s="476"/>
      <c r="F54" s="420"/>
      <c r="G54" s="458"/>
      <c r="H54" s="457"/>
      <c r="I54" s="457"/>
      <c r="J54" s="457"/>
      <c r="K54" s="459"/>
      <c r="L54" s="458"/>
      <c r="M54" s="457"/>
      <c r="N54" s="457"/>
      <c r="O54" s="457"/>
      <c r="P54" s="459"/>
      <c r="Q54" s="182"/>
    </row>
    <row r="55" spans="1:17" ht="15.75" customHeight="1">
      <c r="A55" s="352">
        <v>32</v>
      </c>
      <c r="B55" s="469" t="s">
        <v>87</v>
      </c>
      <c r="C55" s="440">
        <v>4865169</v>
      </c>
      <c r="D55" s="474" t="s">
        <v>13</v>
      </c>
      <c r="E55" s="429" t="s">
        <v>364</v>
      </c>
      <c r="F55" s="440">
        <v>1000</v>
      </c>
      <c r="G55" s="449">
        <v>607</v>
      </c>
      <c r="H55" s="450">
        <v>473</v>
      </c>
      <c r="I55" s="450">
        <f t="shared" si="0"/>
        <v>134</v>
      </c>
      <c r="J55" s="450">
        <f t="shared" si="1"/>
        <v>134000</v>
      </c>
      <c r="K55" s="451">
        <f t="shared" si="2"/>
        <v>0.134</v>
      </c>
      <c r="L55" s="449">
        <v>51056</v>
      </c>
      <c r="M55" s="450">
        <v>50767</v>
      </c>
      <c r="N55" s="450">
        <f>L55-M55</f>
        <v>289</v>
      </c>
      <c r="O55" s="450">
        <f t="shared" si="3"/>
        <v>289000</v>
      </c>
      <c r="P55" s="451">
        <f t="shared" si="4"/>
        <v>0.289</v>
      </c>
      <c r="Q55" s="183"/>
    </row>
    <row r="56" spans="1:17" ht="15.75" customHeight="1">
      <c r="A56" s="352"/>
      <c r="B56" s="466" t="s">
        <v>326</v>
      </c>
      <c r="C56" s="440"/>
      <c r="D56" s="474"/>
      <c r="E56" s="429"/>
      <c r="F56" s="440"/>
      <c r="G56" s="452"/>
      <c r="H56" s="453"/>
      <c r="I56" s="450"/>
      <c r="J56" s="450"/>
      <c r="K56" s="451"/>
      <c r="L56" s="452"/>
      <c r="M56" s="450"/>
      <c r="N56" s="450"/>
      <c r="O56" s="450"/>
      <c r="P56" s="451"/>
      <c r="Q56" s="183"/>
    </row>
    <row r="57" spans="1:17" ht="15.75" customHeight="1">
      <c r="A57" s="352">
        <v>33</v>
      </c>
      <c r="B57" s="465" t="s">
        <v>325</v>
      </c>
      <c r="C57" s="440">
        <v>4864824</v>
      </c>
      <c r="D57" s="474" t="s">
        <v>13</v>
      </c>
      <c r="E57" s="429" t="s">
        <v>364</v>
      </c>
      <c r="F57" s="440">
        <v>100</v>
      </c>
      <c r="G57" s="449">
        <v>9192</v>
      </c>
      <c r="H57" s="450">
        <v>8898</v>
      </c>
      <c r="I57" s="450">
        <f t="shared" si="0"/>
        <v>294</v>
      </c>
      <c r="J57" s="450">
        <f t="shared" si="1"/>
        <v>29400</v>
      </c>
      <c r="K57" s="451">
        <f t="shared" si="2"/>
        <v>0.0294</v>
      </c>
      <c r="L57" s="449">
        <v>44885</v>
      </c>
      <c r="M57" s="450">
        <v>44377</v>
      </c>
      <c r="N57" s="450">
        <f>L57-M57</f>
        <v>508</v>
      </c>
      <c r="O57" s="450">
        <f t="shared" si="3"/>
        <v>50800</v>
      </c>
      <c r="P57" s="451">
        <f t="shared" si="4"/>
        <v>0.0508</v>
      </c>
      <c r="Q57" s="183"/>
    </row>
    <row r="58" spans="1:17" ht="15.75" customHeight="1">
      <c r="A58" s="352"/>
      <c r="B58" s="465"/>
      <c r="C58" s="440"/>
      <c r="D58" s="473"/>
      <c r="E58" s="429"/>
      <c r="F58" s="440"/>
      <c r="G58" s="449"/>
      <c r="H58" s="450"/>
      <c r="I58" s="450"/>
      <c r="J58" s="450"/>
      <c r="K58" s="451"/>
      <c r="L58" s="449"/>
      <c r="M58" s="450"/>
      <c r="N58" s="450"/>
      <c r="O58" s="450"/>
      <c r="P58" s="451"/>
      <c r="Q58" s="183"/>
    </row>
    <row r="59" spans="1:17" ht="15.75" customHeight="1">
      <c r="A59" s="352"/>
      <c r="B59" s="382" t="s">
        <v>56</v>
      </c>
      <c r="C59" s="442"/>
      <c r="D59" s="477"/>
      <c r="E59" s="477"/>
      <c r="F59" s="442"/>
      <c r="G59" s="449"/>
      <c r="H59" s="450"/>
      <c r="I59" s="450"/>
      <c r="J59" s="450"/>
      <c r="K59" s="451"/>
      <c r="L59" s="449"/>
      <c r="M59" s="450"/>
      <c r="N59" s="450"/>
      <c r="O59" s="450"/>
      <c r="P59" s="451"/>
      <c r="Q59" s="183"/>
    </row>
    <row r="60" spans="1:17" ht="15.75" customHeight="1">
      <c r="A60" s="352">
        <v>34</v>
      </c>
      <c r="B60" s="470" t="s">
        <v>57</v>
      </c>
      <c r="C60" s="442">
        <v>4865090</v>
      </c>
      <c r="D60" s="478" t="s">
        <v>13</v>
      </c>
      <c r="E60" s="429" t="s">
        <v>364</v>
      </c>
      <c r="F60" s="442">
        <v>100</v>
      </c>
      <c r="G60" s="449">
        <v>6231</v>
      </c>
      <c r="H60" s="450">
        <v>6042</v>
      </c>
      <c r="I60" s="450">
        <f>G60-H60</f>
        <v>189</v>
      </c>
      <c r="J60" s="450">
        <f>$F60*I60</f>
        <v>18900</v>
      </c>
      <c r="K60" s="451">
        <f>J60/1000000</f>
        <v>0.0189</v>
      </c>
      <c r="L60" s="449">
        <v>8141</v>
      </c>
      <c r="M60" s="450">
        <v>7171</v>
      </c>
      <c r="N60" s="450">
        <f>L60-M60</f>
        <v>970</v>
      </c>
      <c r="O60" s="450">
        <f>$F60*N60</f>
        <v>97000</v>
      </c>
      <c r="P60" s="451">
        <f>O60/1000000</f>
        <v>0.097</v>
      </c>
      <c r="Q60" s="554"/>
    </row>
    <row r="61" spans="1:17" ht="15.75" customHeight="1">
      <c r="A61" s="352">
        <v>35</v>
      </c>
      <c r="B61" s="470" t="s">
        <v>58</v>
      </c>
      <c r="C61" s="442">
        <v>4902519</v>
      </c>
      <c r="D61" s="478" t="s">
        <v>13</v>
      </c>
      <c r="E61" s="429" t="s">
        <v>364</v>
      </c>
      <c r="F61" s="442">
        <v>100</v>
      </c>
      <c r="G61" s="449">
        <v>8264</v>
      </c>
      <c r="H61" s="450">
        <v>8245</v>
      </c>
      <c r="I61" s="450">
        <f>G61-H61</f>
        <v>19</v>
      </c>
      <c r="J61" s="450">
        <f>$F61*I61</f>
        <v>1900</v>
      </c>
      <c r="K61" s="451">
        <f>J61/1000000</f>
        <v>0.0019</v>
      </c>
      <c r="L61" s="449">
        <v>26496</v>
      </c>
      <c r="M61" s="450">
        <v>25662</v>
      </c>
      <c r="N61" s="450">
        <f>L61-M61</f>
        <v>834</v>
      </c>
      <c r="O61" s="450">
        <f>$F61*N61</f>
        <v>83400</v>
      </c>
      <c r="P61" s="451">
        <f>O61/1000000</f>
        <v>0.0834</v>
      </c>
      <c r="Q61" s="183"/>
    </row>
    <row r="62" spans="1:17" ht="15.75" customHeight="1">
      <c r="A62" s="352">
        <v>36</v>
      </c>
      <c r="B62" s="470" t="s">
        <v>59</v>
      </c>
      <c r="C62" s="442">
        <v>4902520</v>
      </c>
      <c r="D62" s="478" t="s">
        <v>13</v>
      </c>
      <c r="E62" s="429" t="s">
        <v>364</v>
      </c>
      <c r="F62" s="442">
        <v>100</v>
      </c>
      <c r="G62" s="449">
        <v>13706</v>
      </c>
      <c r="H62" s="450">
        <v>13613</v>
      </c>
      <c r="I62" s="450">
        <f>G62-H62</f>
        <v>93</v>
      </c>
      <c r="J62" s="450">
        <f>$F62*I62</f>
        <v>9300</v>
      </c>
      <c r="K62" s="451">
        <f>J62/1000000</f>
        <v>0.0093</v>
      </c>
      <c r="L62" s="449">
        <v>35231</v>
      </c>
      <c r="M62" s="450">
        <v>34647</v>
      </c>
      <c r="N62" s="450">
        <f>L62-M62</f>
        <v>584</v>
      </c>
      <c r="O62" s="450">
        <f>$F62*N62</f>
        <v>58400</v>
      </c>
      <c r="P62" s="451">
        <f>O62/1000000</f>
        <v>0.0584</v>
      </c>
      <c r="Q62" s="183"/>
    </row>
    <row r="63" spans="1:17" ht="15.75" customHeight="1">
      <c r="A63" s="352"/>
      <c r="B63" s="382" t="s">
        <v>60</v>
      </c>
      <c r="C63" s="442"/>
      <c r="D63" s="477"/>
      <c r="E63" s="477"/>
      <c r="F63" s="442"/>
      <c r="G63" s="449"/>
      <c r="H63" s="450"/>
      <c r="I63" s="450"/>
      <c r="J63" s="450"/>
      <c r="K63" s="451"/>
      <c r="L63" s="449"/>
      <c r="M63" s="450"/>
      <c r="N63" s="450"/>
      <c r="O63" s="450"/>
      <c r="P63" s="451"/>
      <c r="Q63" s="183"/>
    </row>
    <row r="64" spans="1:17" ht="15.75" customHeight="1">
      <c r="A64" s="352">
        <v>37</v>
      </c>
      <c r="B64" s="470" t="s">
        <v>61</v>
      </c>
      <c r="C64" s="442">
        <v>4902521</v>
      </c>
      <c r="D64" s="478" t="s">
        <v>13</v>
      </c>
      <c r="E64" s="429" t="s">
        <v>364</v>
      </c>
      <c r="F64" s="442">
        <v>100</v>
      </c>
      <c r="G64" s="449">
        <v>28912</v>
      </c>
      <c r="H64" s="450">
        <v>28353</v>
      </c>
      <c r="I64" s="450">
        <f aca="true" t="shared" si="6" ref="I64:I70">G64-H64</f>
        <v>559</v>
      </c>
      <c r="J64" s="450">
        <f aca="true" t="shared" si="7" ref="J64:J70">$F64*I64</f>
        <v>55900</v>
      </c>
      <c r="K64" s="451">
        <f aca="true" t="shared" si="8" ref="K64:K70">J64/1000000</f>
        <v>0.0559</v>
      </c>
      <c r="L64" s="449">
        <v>8523</v>
      </c>
      <c r="M64" s="450">
        <v>8523</v>
      </c>
      <c r="N64" s="450">
        <f aca="true" t="shared" si="9" ref="N64:N70">L64-M64</f>
        <v>0</v>
      </c>
      <c r="O64" s="450">
        <f aca="true" t="shared" si="10" ref="O64:O70">$F64*N64</f>
        <v>0</v>
      </c>
      <c r="P64" s="451">
        <f aca="true" t="shared" si="11" ref="P64:P70">O64/1000000</f>
        <v>0</v>
      </c>
      <c r="Q64" s="183"/>
    </row>
    <row r="65" spans="1:17" ht="15.75" customHeight="1">
      <c r="A65" s="352">
        <v>38</v>
      </c>
      <c r="B65" s="470" t="s">
        <v>62</v>
      </c>
      <c r="C65" s="442">
        <v>4902522</v>
      </c>
      <c r="D65" s="478" t="s">
        <v>13</v>
      </c>
      <c r="E65" s="429" t="s">
        <v>364</v>
      </c>
      <c r="F65" s="442">
        <v>100</v>
      </c>
      <c r="G65" s="449">
        <v>840</v>
      </c>
      <c r="H65" s="450">
        <v>840</v>
      </c>
      <c r="I65" s="450">
        <f t="shared" si="6"/>
        <v>0</v>
      </c>
      <c r="J65" s="450">
        <f t="shared" si="7"/>
        <v>0</v>
      </c>
      <c r="K65" s="451">
        <f t="shared" si="8"/>
        <v>0</v>
      </c>
      <c r="L65" s="449">
        <v>185</v>
      </c>
      <c r="M65" s="450">
        <v>185</v>
      </c>
      <c r="N65" s="450">
        <f t="shared" si="9"/>
        <v>0</v>
      </c>
      <c r="O65" s="450">
        <f t="shared" si="10"/>
        <v>0</v>
      </c>
      <c r="P65" s="451">
        <f t="shared" si="11"/>
        <v>0</v>
      </c>
      <c r="Q65" s="183"/>
    </row>
    <row r="66" spans="1:17" ht="15.75" customHeight="1">
      <c r="A66" s="352">
        <v>39</v>
      </c>
      <c r="B66" s="470" t="s">
        <v>63</v>
      </c>
      <c r="C66" s="442">
        <v>4902523</v>
      </c>
      <c r="D66" s="478" t="s">
        <v>13</v>
      </c>
      <c r="E66" s="429" t="s">
        <v>364</v>
      </c>
      <c r="F66" s="442">
        <v>100</v>
      </c>
      <c r="G66" s="449">
        <v>999815</v>
      </c>
      <c r="H66" s="450">
        <v>999815</v>
      </c>
      <c r="I66" s="450">
        <f t="shared" si="6"/>
        <v>0</v>
      </c>
      <c r="J66" s="450">
        <f t="shared" si="7"/>
        <v>0</v>
      </c>
      <c r="K66" s="451">
        <f t="shared" si="8"/>
        <v>0</v>
      </c>
      <c r="L66" s="449">
        <v>999943</v>
      </c>
      <c r="M66" s="450">
        <v>999943</v>
      </c>
      <c r="N66" s="450">
        <f t="shared" si="9"/>
        <v>0</v>
      </c>
      <c r="O66" s="450">
        <f t="shared" si="10"/>
        <v>0</v>
      </c>
      <c r="P66" s="451">
        <f t="shared" si="11"/>
        <v>0</v>
      </c>
      <c r="Q66" s="183"/>
    </row>
    <row r="67" spans="1:17" ht="15.75" customHeight="1">
      <c r="A67" s="352">
        <v>40</v>
      </c>
      <c r="B67" s="470" t="s">
        <v>64</v>
      </c>
      <c r="C67" s="442">
        <v>4902524</v>
      </c>
      <c r="D67" s="478" t="s">
        <v>13</v>
      </c>
      <c r="E67" s="429" t="s">
        <v>364</v>
      </c>
      <c r="F67" s="442">
        <v>100</v>
      </c>
      <c r="G67" s="449">
        <v>0</v>
      </c>
      <c r="H67" s="450">
        <v>0</v>
      </c>
      <c r="I67" s="450">
        <f t="shared" si="6"/>
        <v>0</v>
      </c>
      <c r="J67" s="450">
        <f t="shared" si="7"/>
        <v>0</v>
      </c>
      <c r="K67" s="451">
        <f t="shared" si="8"/>
        <v>0</v>
      </c>
      <c r="L67" s="449">
        <v>0</v>
      </c>
      <c r="M67" s="450">
        <v>0</v>
      </c>
      <c r="N67" s="450">
        <f t="shared" si="9"/>
        <v>0</v>
      </c>
      <c r="O67" s="450">
        <f t="shared" si="10"/>
        <v>0</v>
      </c>
      <c r="P67" s="451">
        <f t="shared" si="11"/>
        <v>0</v>
      </c>
      <c r="Q67" s="183"/>
    </row>
    <row r="68" spans="1:17" ht="15.75" customHeight="1">
      <c r="A68" s="352">
        <v>41</v>
      </c>
      <c r="B68" s="470" t="s">
        <v>65</v>
      </c>
      <c r="C68" s="442">
        <v>4902525</v>
      </c>
      <c r="D68" s="478" t="s">
        <v>13</v>
      </c>
      <c r="E68" s="429" t="s">
        <v>364</v>
      </c>
      <c r="F68" s="442">
        <v>100</v>
      </c>
      <c r="G68" s="449">
        <v>0</v>
      </c>
      <c r="H68" s="450">
        <v>0</v>
      </c>
      <c r="I68" s="450">
        <f t="shared" si="6"/>
        <v>0</v>
      </c>
      <c r="J68" s="450">
        <f t="shared" si="7"/>
        <v>0</v>
      </c>
      <c r="K68" s="451">
        <f t="shared" si="8"/>
        <v>0</v>
      </c>
      <c r="L68" s="449">
        <v>0</v>
      </c>
      <c r="M68" s="450">
        <v>0</v>
      </c>
      <c r="N68" s="450">
        <f t="shared" si="9"/>
        <v>0</v>
      </c>
      <c r="O68" s="450">
        <f t="shared" si="10"/>
        <v>0</v>
      </c>
      <c r="P68" s="451">
        <f t="shared" si="11"/>
        <v>0</v>
      </c>
      <c r="Q68" s="183"/>
    </row>
    <row r="69" spans="1:17" ht="15.75" customHeight="1">
      <c r="A69" s="352">
        <v>42</v>
      </c>
      <c r="B69" s="470" t="s">
        <v>66</v>
      </c>
      <c r="C69" s="442">
        <v>4902526</v>
      </c>
      <c r="D69" s="478" t="s">
        <v>13</v>
      </c>
      <c r="E69" s="429" t="s">
        <v>364</v>
      </c>
      <c r="F69" s="442">
        <v>100</v>
      </c>
      <c r="G69" s="449">
        <v>13825</v>
      </c>
      <c r="H69" s="450">
        <v>13371</v>
      </c>
      <c r="I69" s="450">
        <f t="shared" si="6"/>
        <v>454</v>
      </c>
      <c r="J69" s="450">
        <f t="shared" si="7"/>
        <v>45400</v>
      </c>
      <c r="K69" s="451">
        <f t="shared" si="8"/>
        <v>0.0454</v>
      </c>
      <c r="L69" s="449">
        <v>8414</v>
      </c>
      <c r="M69" s="450">
        <v>8346</v>
      </c>
      <c r="N69" s="450">
        <f t="shared" si="9"/>
        <v>68</v>
      </c>
      <c r="O69" s="450">
        <f t="shared" si="10"/>
        <v>6800</v>
      </c>
      <c r="P69" s="451">
        <f t="shared" si="11"/>
        <v>0.0068</v>
      </c>
      <c r="Q69" s="183"/>
    </row>
    <row r="70" spans="1:17" ht="15.75" customHeight="1">
      <c r="A70" s="352">
        <v>43</v>
      </c>
      <c r="B70" s="470" t="s">
        <v>67</v>
      </c>
      <c r="C70" s="442">
        <v>4902527</v>
      </c>
      <c r="D70" s="478" t="s">
        <v>13</v>
      </c>
      <c r="E70" s="429" t="s">
        <v>364</v>
      </c>
      <c r="F70" s="442">
        <v>100</v>
      </c>
      <c r="G70" s="449">
        <v>997829</v>
      </c>
      <c r="H70" s="450">
        <v>997815</v>
      </c>
      <c r="I70" s="450">
        <f t="shared" si="6"/>
        <v>14</v>
      </c>
      <c r="J70" s="450">
        <f t="shared" si="7"/>
        <v>1400</v>
      </c>
      <c r="K70" s="451">
        <f t="shared" si="8"/>
        <v>0.0014</v>
      </c>
      <c r="L70" s="449">
        <v>999975</v>
      </c>
      <c r="M70" s="450">
        <v>999975</v>
      </c>
      <c r="N70" s="450">
        <f t="shared" si="9"/>
        <v>0</v>
      </c>
      <c r="O70" s="450">
        <f t="shared" si="10"/>
        <v>0</v>
      </c>
      <c r="P70" s="451">
        <f t="shared" si="11"/>
        <v>0</v>
      </c>
      <c r="Q70" s="183"/>
    </row>
    <row r="71" spans="1:17" ht="15.75" customHeight="1">
      <c r="A71" s="352"/>
      <c r="B71" s="382" t="s">
        <v>68</v>
      </c>
      <c r="C71" s="442"/>
      <c r="D71" s="477"/>
      <c r="E71" s="477"/>
      <c r="F71" s="442"/>
      <c r="G71" s="449"/>
      <c r="H71" s="450"/>
      <c r="I71" s="450"/>
      <c r="J71" s="450"/>
      <c r="K71" s="451"/>
      <c r="L71" s="449"/>
      <c r="M71" s="450"/>
      <c r="N71" s="450"/>
      <c r="O71" s="450"/>
      <c r="P71" s="451"/>
      <c r="Q71" s="183"/>
    </row>
    <row r="72" spans="1:17" ht="15.75" customHeight="1">
      <c r="A72" s="352">
        <v>44</v>
      </c>
      <c r="B72" s="470" t="s">
        <v>69</v>
      </c>
      <c r="C72" s="442">
        <v>4902529</v>
      </c>
      <c r="D72" s="478" t="s">
        <v>13</v>
      </c>
      <c r="E72" s="429" t="s">
        <v>364</v>
      </c>
      <c r="F72" s="442">
        <v>500</v>
      </c>
      <c r="G72" s="449">
        <v>3437</v>
      </c>
      <c r="H72" s="450">
        <v>3421</v>
      </c>
      <c r="I72" s="450">
        <f>G72-H72</f>
        <v>16</v>
      </c>
      <c r="J72" s="450">
        <f>$F72*I72</f>
        <v>8000</v>
      </c>
      <c r="K72" s="451">
        <f>J72/1000000</f>
        <v>0.008</v>
      </c>
      <c r="L72" s="449">
        <v>26459</v>
      </c>
      <c r="M72" s="450">
        <v>26218</v>
      </c>
      <c r="N72" s="450">
        <f>L72-M72</f>
        <v>241</v>
      </c>
      <c r="O72" s="450">
        <f>$F72*N72</f>
        <v>120500</v>
      </c>
      <c r="P72" s="451">
        <f>O72/1000000</f>
        <v>0.1205</v>
      </c>
      <c r="Q72" s="183"/>
    </row>
    <row r="73" spans="1:17" ht="15.75" customHeight="1">
      <c r="A73" s="352">
        <v>45</v>
      </c>
      <c r="B73" s="470" t="s">
        <v>70</v>
      </c>
      <c r="C73" s="442">
        <v>4902530</v>
      </c>
      <c r="D73" s="478" t="s">
        <v>13</v>
      </c>
      <c r="E73" s="429" t="s">
        <v>364</v>
      </c>
      <c r="F73" s="442">
        <v>500</v>
      </c>
      <c r="G73" s="449">
        <v>3183</v>
      </c>
      <c r="H73" s="450">
        <v>3166</v>
      </c>
      <c r="I73" s="450">
        <f>G73-H73</f>
        <v>17</v>
      </c>
      <c r="J73" s="450">
        <f>$F73*I73</f>
        <v>8500</v>
      </c>
      <c r="K73" s="451">
        <f>J73/1000000</f>
        <v>0.0085</v>
      </c>
      <c r="L73" s="449">
        <v>18011</v>
      </c>
      <c r="M73" s="450">
        <v>17829</v>
      </c>
      <c r="N73" s="450">
        <f>L73-M73</f>
        <v>182</v>
      </c>
      <c r="O73" s="450">
        <f>$F73*N73</f>
        <v>91000</v>
      </c>
      <c r="P73" s="451">
        <f>O73/1000000</f>
        <v>0.091</v>
      </c>
      <c r="Q73" s="183"/>
    </row>
    <row r="74" spans="1:17" ht="15.75" customHeight="1">
      <c r="A74" s="352">
        <v>46</v>
      </c>
      <c r="B74" s="470" t="s">
        <v>71</v>
      </c>
      <c r="C74" s="442">
        <v>4902531</v>
      </c>
      <c r="D74" s="478" t="s">
        <v>13</v>
      </c>
      <c r="E74" s="429" t="s">
        <v>364</v>
      </c>
      <c r="F74" s="442">
        <v>500</v>
      </c>
      <c r="G74" s="449">
        <v>3225</v>
      </c>
      <c r="H74" s="450">
        <v>3208</v>
      </c>
      <c r="I74" s="450">
        <f>G74-H74</f>
        <v>17</v>
      </c>
      <c r="J74" s="450">
        <f>$F74*I74</f>
        <v>8500</v>
      </c>
      <c r="K74" s="451">
        <f>J74/1000000</f>
        <v>0.0085</v>
      </c>
      <c r="L74" s="449">
        <v>12176</v>
      </c>
      <c r="M74" s="450">
        <v>12059</v>
      </c>
      <c r="N74" s="450">
        <f>L74-M74</f>
        <v>117</v>
      </c>
      <c r="O74" s="450">
        <f>$F74*N74</f>
        <v>58500</v>
      </c>
      <c r="P74" s="451">
        <f>O74/1000000</f>
        <v>0.0585</v>
      </c>
      <c r="Q74" s="183"/>
    </row>
    <row r="75" spans="1:17" ht="15.75" customHeight="1">
      <c r="A75" s="352">
        <v>47</v>
      </c>
      <c r="B75" s="470" t="s">
        <v>72</v>
      </c>
      <c r="C75" s="442">
        <v>4902532</v>
      </c>
      <c r="D75" s="478" t="s">
        <v>13</v>
      </c>
      <c r="E75" s="429" t="s">
        <v>364</v>
      </c>
      <c r="F75" s="442">
        <v>500</v>
      </c>
      <c r="G75" s="449">
        <v>3179</v>
      </c>
      <c r="H75" s="450">
        <v>3165</v>
      </c>
      <c r="I75" s="450">
        <f>G75-H75</f>
        <v>14</v>
      </c>
      <c r="J75" s="450">
        <f>$F75*I75</f>
        <v>7000</v>
      </c>
      <c r="K75" s="451">
        <f>J75/1000000</f>
        <v>0.007</v>
      </c>
      <c r="L75" s="449">
        <v>13881</v>
      </c>
      <c r="M75" s="450">
        <v>13741</v>
      </c>
      <c r="N75" s="450">
        <f>L75-M75</f>
        <v>140</v>
      </c>
      <c r="O75" s="450">
        <f>$F75*N75</f>
        <v>70000</v>
      </c>
      <c r="P75" s="451">
        <f>O75/1000000</f>
        <v>0.07</v>
      </c>
      <c r="Q75" s="183"/>
    </row>
    <row r="76" spans="1:17" ht="15.75" customHeight="1">
      <c r="A76" s="352"/>
      <c r="B76" s="382" t="s">
        <v>74</v>
      </c>
      <c r="C76" s="442"/>
      <c r="D76" s="477"/>
      <c r="E76" s="477"/>
      <c r="F76" s="442"/>
      <c r="G76" s="449"/>
      <c r="H76" s="450"/>
      <c r="I76" s="450"/>
      <c r="J76" s="450"/>
      <c r="K76" s="451"/>
      <c r="L76" s="449"/>
      <c r="M76" s="450"/>
      <c r="N76" s="450"/>
      <c r="O76" s="450"/>
      <c r="P76" s="451"/>
      <c r="Q76" s="183"/>
    </row>
    <row r="77" spans="1:17" ht="15.75" customHeight="1">
      <c r="A77" s="352">
        <v>48</v>
      </c>
      <c r="B77" s="470" t="s">
        <v>67</v>
      </c>
      <c r="C77" s="442">
        <v>4902535</v>
      </c>
      <c r="D77" s="478" t="s">
        <v>13</v>
      </c>
      <c r="E77" s="429" t="s">
        <v>364</v>
      </c>
      <c r="F77" s="442">
        <v>100</v>
      </c>
      <c r="G77" s="449">
        <v>999533</v>
      </c>
      <c r="H77" s="450">
        <v>999562</v>
      </c>
      <c r="I77" s="450">
        <f aca="true" t="shared" si="12" ref="I77:I82">G77-H77</f>
        <v>-29</v>
      </c>
      <c r="J77" s="450">
        <f aca="true" t="shared" si="13" ref="J77:J82">$F77*I77</f>
        <v>-2900</v>
      </c>
      <c r="K77" s="451">
        <f aca="true" t="shared" si="14" ref="K77:K82">J77/1000000</f>
        <v>-0.0029</v>
      </c>
      <c r="L77" s="449">
        <v>4740</v>
      </c>
      <c r="M77" s="450">
        <v>4724</v>
      </c>
      <c r="N77" s="450">
        <f aca="true" t="shared" si="15" ref="N77:N82">L77-M77</f>
        <v>16</v>
      </c>
      <c r="O77" s="450">
        <f aca="true" t="shared" si="16" ref="O77:O82">$F77*N77</f>
        <v>1600</v>
      </c>
      <c r="P77" s="451">
        <f aca="true" t="shared" si="17" ref="P77:P82">O77/1000000</f>
        <v>0.0016</v>
      </c>
      <c r="Q77" s="183"/>
    </row>
    <row r="78" spans="1:17" ht="15.75" customHeight="1">
      <c r="A78" s="352">
        <v>49</v>
      </c>
      <c r="B78" s="470" t="s">
        <v>75</v>
      </c>
      <c r="C78" s="442">
        <v>4902536</v>
      </c>
      <c r="D78" s="478" t="s">
        <v>13</v>
      </c>
      <c r="E78" s="429" t="s">
        <v>364</v>
      </c>
      <c r="F78" s="442">
        <v>100</v>
      </c>
      <c r="G78" s="449">
        <v>2046</v>
      </c>
      <c r="H78" s="450">
        <v>1817</v>
      </c>
      <c r="I78" s="450">
        <f t="shared" si="12"/>
        <v>229</v>
      </c>
      <c r="J78" s="450">
        <f t="shared" si="13"/>
        <v>22900</v>
      </c>
      <c r="K78" s="451">
        <f t="shared" si="14"/>
        <v>0.0229</v>
      </c>
      <c r="L78" s="449">
        <v>11593</v>
      </c>
      <c r="M78" s="450">
        <v>11518</v>
      </c>
      <c r="N78" s="450">
        <f t="shared" si="15"/>
        <v>75</v>
      </c>
      <c r="O78" s="450">
        <f t="shared" si="16"/>
        <v>7500</v>
      </c>
      <c r="P78" s="451">
        <f t="shared" si="17"/>
        <v>0.0075</v>
      </c>
      <c r="Q78" s="183"/>
    </row>
    <row r="79" spans="1:17" ht="15.75" customHeight="1">
      <c r="A79" s="352">
        <v>50</v>
      </c>
      <c r="B79" s="470" t="s">
        <v>88</v>
      </c>
      <c r="C79" s="442">
        <v>4902537</v>
      </c>
      <c r="D79" s="478" t="s">
        <v>13</v>
      </c>
      <c r="E79" s="429" t="s">
        <v>364</v>
      </c>
      <c r="F79" s="442">
        <v>100</v>
      </c>
      <c r="G79" s="449">
        <v>4694</v>
      </c>
      <c r="H79" s="450">
        <v>4343</v>
      </c>
      <c r="I79" s="450">
        <f t="shared" si="12"/>
        <v>351</v>
      </c>
      <c r="J79" s="450">
        <f t="shared" si="13"/>
        <v>35100</v>
      </c>
      <c r="K79" s="451">
        <f t="shared" si="14"/>
        <v>0.0351</v>
      </c>
      <c r="L79" s="449">
        <v>44307</v>
      </c>
      <c r="M79" s="450">
        <v>44121</v>
      </c>
      <c r="N79" s="450">
        <f t="shared" si="15"/>
        <v>186</v>
      </c>
      <c r="O79" s="450">
        <f t="shared" si="16"/>
        <v>18600</v>
      </c>
      <c r="P79" s="451">
        <f t="shared" si="17"/>
        <v>0.0186</v>
      </c>
      <c r="Q79" s="183"/>
    </row>
    <row r="80" spans="1:17" ht="15.75" customHeight="1">
      <c r="A80" s="352">
        <v>51</v>
      </c>
      <c r="B80" s="470" t="s">
        <v>76</v>
      </c>
      <c r="C80" s="442">
        <v>4902538</v>
      </c>
      <c r="D80" s="478" t="s">
        <v>13</v>
      </c>
      <c r="E80" s="429" t="s">
        <v>364</v>
      </c>
      <c r="F80" s="442">
        <v>100</v>
      </c>
      <c r="G80" s="449">
        <v>8211</v>
      </c>
      <c r="H80" s="450">
        <v>8079</v>
      </c>
      <c r="I80" s="450">
        <f t="shared" si="12"/>
        <v>132</v>
      </c>
      <c r="J80" s="450">
        <f t="shared" si="13"/>
        <v>13200</v>
      </c>
      <c r="K80" s="451">
        <f t="shared" si="14"/>
        <v>0.0132</v>
      </c>
      <c r="L80" s="449">
        <v>19022</v>
      </c>
      <c r="M80" s="450">
        <v>19016</v>
      </c>
      <c r="N80" s="450">
        <f t="shared" si="15"/>
        <v>6</v>
      </c>
      <c r="O80" s="450">
        <f t="shared" si="16"/>
        <v>600</v>
      </c>
      <c r="P80" s="451">
        <f t="shared" si="17"/>
        <v>0.0006</v>
      </c>
      <c r="Q80" s="183"/>
    </row>
    <row r="81" spans="1:17" ht="15.75" customHeight="1">
      <c r="A81" s="352">
        <v>52</v>
      </c>
      <c r="B81" s="470" t="s">
        <v>77</v>
      </c>
      <c r="C81" s="442">
        <v>4902539</v>
      </c>
      <c r="D81" s="478" t="s">
        <v>13</v>
      </c>
      <c r="E81" s="429" t="s">
        <v>364</v>
      </c>
      <c r="F81" s="442">
        <v>100</v>
      </c>
      <c r="G81" s="449">
        <v>999751</v>
      </c>
      <c r="H81" s="450">
        <v>999783</v>
      </c>
      <c r="I81" s="450">
        <f t="shared" si="12"/>
        <v>-32</v>
      </c>
      <c r="J81" s="450">
        <f t="shared" si="13"/>
        <v>-3200</v>
      </c>
      <c r="K81" s="451">
        <f t="shared" si="14"/>
        <v>-0.0032</v>
      </c>
      <c r="L81" s="449">
        <v>282</v>
      </c>
      <c r="M81" s="450">
        <v>283</v>
      </c>
      <c r="N81" s="450">
        <f t="shared" si="15"/>
        <v>-1</v>
      </c>
      <c r="O81" s="450">
        <f t="shared" si="16"/>
        <v>-100</v>
      </c>
      <c r="P81" s="451">
        <f t="shared" si="17"/>
        <v>-0.0001</v>
      </c>
      <c r="Q81" s="183"/>
    </row>
    <row r="82" spans="1:17" ht="15.75" customHeight="1">
      <c r="A82" s="352">
        <v>53</v>
      </c>
      <c r="B82" s="470" t="s">
        <v>63</v>
      </c>
      <c r="C82" s="442">
        <v>4902540</v>
      </c>
      <c r="D82" s="478" t="s">
        <v>13</v>
      </c>
      <c r="E82" s="429" t="s">
        <v>364</v>
      </c>
      <c r="F82" s="442">
        <v>100</v>
      </c>
      <c r="G82" s="449">
        <v>15</v>
      </c>
      <c r="H82" s="450">
        <v>15</v>
      </c>
      <c r="I82" s="450">
        <f t="shared" si="12"/>
        <v>0</v>
      </c>
      <c r="J82" s="450">
        <f t="shared" si="13"/>
        <v>0</v>
      </c>
      <c r="K82" s="451">
        <f t="shared" si="14"/>
        <v>0</v>
      </c>
      <c r="L82" s="449">
        <v>13398</v>
      </c>
      <c r="M82" s="450">
        <v>13398</v>
      </c>
      <c r="N82" s="450">
        <f t="shared" si="15"/>
        <v>0</v>
      </c>
      <c r="O82" s="450">
        <f t="shared" si="16"/>
        <v>0</v>
      </c>
      <c r="P82" s="451">
        <f t="shared" si="17"/>
        <v>0</v>
      </c>
      <c r="Q82" s="183"/>
    </row>
    <row r="83" spans="1:17" ht="15.75" customHeight="1">
      <c r="A83" s="352"/>
      <c r="B83" s="470"/>
      <c r="C83" s="442"/>
      <c r="D83" s="478"/>
      <c r="E83" s="478"/>
      <c r="F83" s="442"/>
      <c r="G83" s="449"/>
      <c r="H83" s="450"/>
      <c r="I83" s="450"/>
      <c r="J83" s="450"/>
      <c r="K83" s="451"/>
      <c r="L83" s="449"/>
      <c r="M83" s="450"/>
      <c r="N83" s="450"/>
      <c r="O83" s="450"/>
      <c r="P83" s="451"/>
      <c r="Q83" s="183"/>
    </row>
    <row r="84" spans="1:17" ht="15.75" customHeight="1">
      <c r="A84" s="352"/>
      <c r="B84" s="382" t="s">
        <v>78</v>
      </c>
      <c r="C84" s="442"/>
      <c r="D84" s="477"/>
      <c r="E84" s="477"/>
      <c r="F84" s="442"/>
      <c r="G84" s="449"/>
      <c r="H84" s="450"/>
      <c r="I84" s="450"/>
      <c r="J84" s="450"/>
      <c r="K84" s="451"/>
      <c r="L84" s="449"/>
      <c r="M84" s="450"/>
      <c r="N84" s="450"/>
      <c r="O84" s="450"/>
      <c r="P84" s="451"/>
      <c r="Q84" s="183"/>
    </row>
    <row r="85" spans="1:17" ht="15.75" customHeight="1">
      <c r="A85" s="352">
        <v>54</v>
      </c>
      <c r="B85" s="470" t="s">
        <v>79</v>
      </c>
      <c r="C85" s="442">
        <v>4902541</v>
      </c>
      <c r="D85" s="478" t="s">
        <v>13</v>
      </c>
      <c r="E85" s="429" t="s">
        <v>364</v>
      </c>
      <c r="F85" s="442">
        <v>100</v>
      </c>
      <c r="G85" s="449">
        <v>963</v>
      </c>
      <c r="H85" s="450">
        <v>926</v>
      </c>
      <c r="I85" s="450">
        <f>G85-H85</f>
        <v>37</v>
      </c>
      <c r="J85" s="450">
        <f>$F85*I85</f>
        <v>3700</v>
      </c>
      <c r="K85" s="451">
        <f>J85/1000000</f>
        <v>0.0037</v>
      </c>
      <c r="L85" s="449">
        <v>55073</v>
      </c>
      <c r="M85" s="450">
        <v>54452</v>
      </c>
      <c r="N85" s="450">
        <f>L85-M85</f>
        <v>621</v>
      </c>
      <c r="O85" s="450">
        <f>$F85*N85</f>
        <v>62100</v>
      </c>
      <c r="P85" s="451">
        <f>O85/1000000</f>
        <v>0.0621</v>
      </c>
      <c r="Q85" s="183"/>
    </row>
    <row r="86" spans="1:17" ht="15.75" customHeight="1">
      <c r="A86" s="352">
        <v>55</v>
      </c>
      <c r="B86" s="470" t="s">
        <v>80</v>
      </c>
      <c r="C86" s="442">
        <v>4902542</v>
      </c>
      <c r="D86" s="478" t="s">
        <v>13</v>
      </c>
      <c r="E86" s="429" t="s">
        <v>364</v>
      </c>
      <c r="F86" s="442">
        <v>100</v>
      </c>
      <c r="G86" s="449">
        <v>673</v>
      </c>
      <c r="H86" s="450">
        <v>599</v>
      </c>
      <c r="I86" s="450">
        <f>G86-H86</f>
        <v>74</v>
      </c>
      <c r="J86" s="450">
        <f>$F86*I86</f>
        <v>7400</v>
      </c>
      <c r="K86" s="451">
        <f>J86/1000000</f>
        <v>0.0074</v>
      </c>
      <c r="L86" s="449">
        <v>49801</v>
      </c>
      <c r="M86" s="450">
        <v>49491</v>
      </c>
      <c r="N86" s="450">
        <f>L86-M86</f>
        <v>310</v>
      </c>
      <c r="O86" s="450">
        <f>$F86*N86</f>
        <v>31000</v>
      </c>
      <c r="P86" s="451">
        <f>O86/1000000</f>
        <v>0.031</v>
      </c>
      <c r="Q86" s="183"/>
    </row>
    <row r="87" spans="1:17" ht="15.75" customHeight="1">
      <c r="A87" s="352">
        <v>56</v>
      </c>
      <c r="B87" s="470" t="s">
        <v>81</v>
      </c>
      <c r="C87" s="442">
        <v>4902543</v>
      </c>
      <c r="D87" s="478" t="s">
        <v>13</v>
      </c>
      <c r="E87" s="429" t="s">
        <v>364</v>
      </c>
      <c r="F87" s="442">
        <v>100</v>
      </c>
      <c r="G87" s="449">
        <v>898</v>
      </c>
      <c r="H87" s="450">
        <v>796</v>
      </c>
      <c r="I87" s="450">
        <f>G87-H87</f>
        <v>102</v>
      </c>
      <c r="J87" s="450">
        <f>$F87*I87</f>
        <v>10200</v>
      </c>
      <c r="K87" s="451">
        <f>J87/1000000</f>
        <v>0.0102</v>
      </c>
      <c r="L87" s="449">
        <v>71613</v>
      </c>
      <c r="M87" s="450">
        <v>71027</v>
      </c>
      <c r="N87" s="450">
        <f>L87-M87</f>
        <v>586</v>
      </c>
      <c r="O87" s="450">
        <f>$F87*N87</f>
        <v>58600</v>
      </c>
      <c r="P87" s="451">
        <f>O87/1000000</f>
        <v>0.0586</v>
      </c>
      <c r="Q87" s="183"/>
    </row>
    <row r="88" spans="1:17" ht="15.75" customHeight="1">
      <c r="A88" s="352"/>
      <c r="B88" s="382" t="s">
        <v>35</v>
      </c>
      <c r="C88" s="442"/>
      <c r="D88" s="477"/>
      <c r="E88" s="477"/>
      <c r="F88" s="442"/>
      <c r="G88" s="449"/>
      <c r="H88" s="450"/>
      <c r="I88" s="450"/>
      <c r="J88" s="450"/>
      <c r="K88" s="451"/>
      <c r="L88" s="449"/>
      <c r="M88" s="450"/>
      <c r="N88" s="450"/>
      <c r="O88" s="450"/>
      <c r="P88" s="451"/>
      <c r="Q88" s="183"/>
    </row>
    <row r="89" spans="1:17" ht="15.75" customHeight="1">
      <c r="A89" s="352">
        <v>57</v>
      </c>
      <c r="B89" s="470" t="s">
        <v>73</v>
      </c>
      <c r="C89" s="442">
        <v>4864807</v>
      </c>
      <c r="D89" s="478" t="s">
        <v>13</v>
      </c>
      <c r="E89" s="429" t="s">
        <v>364</v>
      </c>
      <c r="F89" s="442">
        <v>100</v>
      </c>
      <c r="G89" s="449">
        <v>85941</v>
      </c>
      <c r="H89" s="450">
        <v>84600</v>
      </c>
      <c r="I89" s="450">
        <f>G89-H89</f>
        <v>1341</v>
      </c>
      <c r="J89" s="450">
        <f>$F89*I89</f>
        <v>134100</v>
      </c>
      <c r="K89" s="451">
        <f>J89/1000000</f>
        <v>0.1341</v>
      </c>
      <c r="L89" s="449">
        <v>25947</v>
      </c>
      <c r="M89" s="450">
        <v>25729</v>
      </c>
      <c r="N89" s="450">
        <f>L89-M89</f>
        <v>218</v>
      </c>
      <c r="O89" s="450">
        <f>$F89*N89</f>
        <v>21800</v>
      </c>
      <c r="P89" s="451">
        <f>O89/1000000</f>
        <v>0.0218</v>
      </c>
      <c r="Q89" s="183"/>
    </row>
    <row r="90" spans="1:17" ht="15.75" customHeight="1">
      <c r="A90" s="352">
        <v>58</v>
      </c>
      <c r="B90" s="470" t="s">
        <v>259</v>
      </c>
      <c r="C90" s="442">
        <v>4865086</v>
      </c>
      <c r="D90" s="478" t="s">
        <v>13</v>
      </c>
      <c r="E90" s="429" t="s">
        <v>364</v>
      </c>
      <c r="F90" s="442">
        <v>100</v>
      </c>
      <c r="G90" s="449">
        <v>8118</v>
      </c>
      <c r="H90" s="450">
        <v>7947</v>
      </c>
      <c r="I90" s="450">
        <f>G90-H90</f>
        <v>171</v>
      </c>
      <c r="J90" s="450">
        <f>$F90*I90</f>
        <v>17100</v>
      </c>
      <c r="K90" s="451">
        <f>J90/1000000</f>
        <v>0.0171</v>
      </c>
      <c r="L90" s="449">
        <v>28896</v>
      </c>
      <c r="M90" s="450">
        <v>28045</v>
      </c>
      <c r="N90" s="450">
        <f>L90-M90</f>
        <v>851</v>
      </c>
      <c r="O90" s="450">
        <f>$F90*N90</f>
        <v>85100</v>
      </c>
      <c r="P90" s="451">
        <f>O90/1000000</f>
        <v>0.0851</v>
      </c>
      <c r="Q90" s="183"/>
    </row>
    <row r="91" spans="1:17" ht="15.75" customHeight="1">
      <c r="A91" s="352">
        <v>59</v>
      </c>
      <c r="B91" s="470" t="s">
        <v>86</v>
      </c>
      <c r="C91" s="442">
        <v>4902571</v>
      </c>
      <c r="D91" s="478" t="s">
        <v>13</v>
      </c>
      <c r="E91" s="429" t="s">
        <v>364</v>
      </c>
      <c r="F91" s="442">
        <v>-300</v>
      </c>
      <c r="G91" s="449">
        <v>2</v>
      </c>
      <c r="H91" s="450">
        <v>2</v>
      </c>
      <c r="I91" s="450">
        <f>G91-H91</f>
        <v>0</v>
      </c>
      <c r="J91" s="450">
        <f>$F91*I91</f>
        <v>0</v>
      </c>
      <c r="K91" s="451">
        <f>J91/1000000</f>
        <v>0</v>
      </c>
      <c r="L91" s="449">
        <v>999951</v>
      </c>
      <c r="M91" s="450">
        <v>999944</v>
      </c>
      <c r="N91" s="450">
        <f>L91-M91</f>
        <v>7</v>
      </c>
      <c r="O91" s="450">
        <f>$F91*N91</f>
        <v>-2100</v>
      </c>
      <c r="P91" s="451">
        <f>O91/1000000</f>
        <v>-0.0021</v>
      </c>
      <c r="Q91" s="183"/>
    </row>
    <row r="92" spans="1:17" ht="15.75" customHeight="1">
      <c r="A92" s="352"/>
      <c r="B92" s="470"/>
      <c r="C92" s="442"/>
      <c r="D92" s="478"/>
      <c r="E92" s="479"/>
      <c r="F92" s="442"/>
      <c r="G92" s="449"/>
      <c r="H92" s="450"/>
      <c r="I92" s="450"/>
      <c r="J92" s="450"/>
      <c r="K92" s="451"/>
      <c r="L92" s="449"/>
      <c r="M92" s="450"/>
      <c r="N92" s="450"/>
      <c r="O92" s="450"/>
      <c r="P92" s="451"/>
      <c r="Q92" s="183"/>
    </row>
    <row r="93" spans="1:17" ht="15.75" customHeight="1">
      <c r="A93" s="352"/>
      <c r="B93" s="466" t="s">
        <v>82</v>
      </c>
      <c r="C93" s="440"/>
      <c r="D93" s="473"/>
      <c r="E93" s="473"/>
      <c r="F93" s="440"/>
      <c r="G93" s="449"/>
      <c r="H93" s="450"/>
      <c r="I93" s="450"/>
      <c r="J93" s="450"/>
      <c r="K93" s="451"/>
      <c r="L93" s="449"/>
      <c r="M93" s="450"/>
      <c r="N93" s="450"/>
      <c r="O93" s="450"/>
      <c r="P93" s="451"/>
      <c r="Q93" s="183"/>
    </row>
    <row r="94" spans="1:17" ht="23.25">
      <c r="A94" s="419">
        <v>60</v>
      </c>
      <c r="B94" s="717" t="s">
        <v>83</v>
      </c>
      <c r="C94" s="718">
        <v>4902514</v>
      </c>
      <c r="D94" s="473" t="s">
        <v>13</v>
      </c>
      <c r="E94" s="429" t="s">
        <v>364</v>
      </c>
      <c r="F94" s="440">
        <v>-100</v>
      </c>
      <c r="G94" s="449"/>
      <c r="H94" s="450"/>
      <c r="I94" s="450">
        <f>G94-H94</f>
        <v>0</v>
      </c>
      <c r="J94" s="450">
        <f>$F94*I94</f>
        <v>0</v>
      </c>
      <c r="K94" s="451">
        <f>J94/1000000</f>
        <v>0</v>
      </c>
      <c r="L94" s="449"/>
      <c r="M94" s="450"/>
      <c r="N94" s="450">
        <f>L94-M94</f>
        <v>0</v>
      </c>
      <c r="O94" s="450">
        <f>$F94*N94</f>
        <v>0</v>
      </c>
      <c r="P94" s="451">
        <f>O94/1000000</f>
        <v>0</v>
      </c>
      <c r="Q94" s="183" t="s">
        <v>406</v>
      </c>
    </row>
    <row r="95" spans="1:17" ht="23.25">
      <c r="A95" s="419">
        <v>60</v>
      </c>
      <c r="B95" s="717" t="s">
        <v>83</v>
      </c>
      <c r="C95" s="718">
        <v>4865087</v>
      </c>
      <c r="D95" s="473" t="s">
        <v>13</v>
      </c>
      <c r="E95" s="429" t="s">
        <v>364</v>
      </c>
      <c r="F95" s="440">
        <v>-400</v>
      </c>
      <c r="G95" s="449">
        <v>4567</v>
      </c>
      <c r="H95" s="450">
        <v>4567</v>
      </c>
      <c r="I95" s="450">
        <f>G95-H95</f>
        <v>0</v>
      </c>
      <c r="J95" s="450">
        <f>$F95*I95</f>
        <v>0</v>
      </c>
      <c r="K95" s="451">
        <f>J95/1000000</f>
        <v>0</v>
      </c>
      <c r="L95" s="449">
        <v>12600</v>
      </c>
      <c r="M95" s="450">
        <v>12592</v>
      </c>
      <c r="N95" s="450">
        <f>L95-M95</f>
        <v>8</v>
      </c>
      <c r="O95" s="450">
        <f>$F95*N95</f>
        <v>-3200</v>
      </c>
      <c r="P95" s="451">
        <f>O95/1000000</f>
        <v>-0.0032</v>
      </c>
      <c r="Q95" s="721" t="s">
        <v>403</v>
      </c>
    </row>
    <row r="96" spans="1:17" ht="23.25">
      <c r="A96" s="419">
        <v>61</v>
      </c>
      <c r="B96" s="545" t="s">
        <v>84</v>
      </c>
      <c r="C96" s="440">
        <v>4902516</v>
      </c>
      <c r="D96" s="473" t="s">
        <v>13</v>
      </c>
      <c r="E96" s="429" t="s">
        <v>364</v>
      </c>
      <c r="F96" s="440">
        <v>100</v>
      </c>
      <c r="G96" s="449">
        <v>999377</v>
      </c>
      <c r="H96" s="450">
        <v>999472</v>
      </c>
      <c r="I96" s="450">
        <f>G96-H96</f>
        <v>-95</v>
      </c>
      <c r="J96" s="450">
        <f>$F96*I96</f>
        <v>-9500</v>
      </c>
      <c r="K96" s="451">
        <f>J96/1000000</f>
        <v>-0.0095</v>
      </c>
      <c r="L96" s="449">
        <v>999145</v>
      </c>
      <c r="M96" s="450">
        <v>999160</v>
      </c>
      <c r="N96" s="450">
        <f>L96-M96</f>
        <v>-15</v>
      </c>
      <c r="O96" s="450">
        <f>$F96*N96</f>
        <v>-1500</v>
      </c>
      <c r="P96" s="451">
        <f>O96/1000000</f>
        <v>-0.0015</v>
      </c>
      <c r="Q96" s="183"/>
    </row>
    <row r="97" spans="1:17" ht="16.5">
      <c r="A97" s="419"/>
      <c r="B97" s="443"/>
      <c r="C97" s="440"/>
      <c r="D97" s="473"/>
      <c r="E97" s="429"/>
      <c r="F97" s="440"/>
      <c r="G97" s="452"/>
      <c r="H97" s="453"/>
      <c r="I97" s="453"/>
      <c r="J97" s="453"/>
      <c r="K97" s="460"/>
      <c r="L97" s="452"/>
      <c r="M97" s="453"/>
      <c r="N97" s="453"/>
      <c r="O97" s="453"/>
      <c r="P97" s="460"/>
      <c r="Q97" s="183"/>
    </row>
    <row r="98" spans="1:17" ht="15.75" customHeight="1" thickBot="1">
      <c r="A98" s="441"/>
      <c r="B98" s="444"/>
      <c r="C98" s="423"/>
      <c r="D98" s="406"/>
      <c r="E98" s="424"/>
      <c r="F98" s="406"/>
      <c r="G98" s="461"/>
      <c r="H98" s="462"/>
      <c r="I98" s="455"/>
      <c r="J98" s="455"/>
      <c r="K98" s="456"/>
      <c r="L98" s="461"/>
      <c r="M98" s="462"/>
      <c r="N98" s="455"/>
      <c r="O98" s="455"/>
      <c r="P98" s="456"/>
      <c r="Q98" s="184"/>
    </row>
    <row r="99" spans="7:16" ht="13.5" thickTop="1">
      <c r="G99" s="19"/>
      <c r="H99" s="19"/>
      <c r="I99" s="19"/>
      <c r="J99" s="19"/>
      <c r="L99" s="19"/>
      <c r="M99" s="19"/>
      <c r="N99" s="19"/>
      <c r="O99" s="19"/>
      <c r="P99" s="19"/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8">
      <c r="B101" s="186" t="s">
        <v>258</v>
      </c>
      <c r="G101" s="19"/>
      <c r="H101" s="19"/>
      <c r="I101" s="19"/>
      <c r="J101" s="19"/>
      <c r="K101" s="622">
        <f>SUM(K8:K98)</f>
        <v>-0.5048000000000002</v>
      </c>
      <c r="L101" s="19"/>
      <c r="M101" s="19"/>
      <c r="N101" s="19"/>
      <c r="O101" s="19"/>
      <c r="P101" s="185">
        <f>SUM(P8:P98)</f>
        <v>4.122799999999999</v>
      </c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5.75">
      <c r="A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7" ht="24" thickBot="1">
      <c r="A108" s="226" t="s">
        <v>257</v>
      </c>
      <c r="G108" s="21"/>
      <c r="H108" s="21"/>
      <c r="I108" s="100" t="s">
        <v>8</v>
      </c>
      <c r="J108" s="21"/>
      <c r="K108" s="21"/>
      <c r="L108" s="21"/>
      <c r="M108" s="21"/>
      <c r="N108" s="100" t="s">
        <v>7</v>
      </c>
      <c r="O108" s="21"/>
      <c r="P108" s="21"/>
      <c r="Q108" s="219" t="str">
        <f>Q1</f>
        <v>MARCH-2011</v>
      </c>
    </row>
    <row r="109" spans="1:17" ht="39.75" thickBot="1" thickTop="1">
      <c r="A109" s="101" t="s">
        <v>9</v>
      </c>
      <c r="B109" s="40" t="s">
        <v>10</v>
      </c>
      <c r="C109" s="41" t="s">
        <v>1</v>
      </c>
      <c r="D109" s="41" t="s">
        <v>2</v>
      </c>
      <c r="E109" s="41" t="s">
        <v>3</v>
      </c>
      <c r="F109" s="41" t="s">
        <v>11</v>
      </c>
      <c r="G109" s="43" t="str">
        <f>G5</f>
        <v>FINAL READING 01/04/11</v>
      </c>
      <c r="H109" s="41" t="str">
        <f>H5</f>
        <v>INTIAL READING 01/03/11</v>
      </c>
      <c r="I109" s="41" t="s">
        <v>4</v>
      </c>
      <c r="J109" s="41" t="s">
        <v>5</v>
      </c>
      <c r="K109" s="42" t="s">
        <v>6</v>
      </c>
      <c r="L109" s="43" t="str">
        <f>G5</f>
        <v>FINAL READING 01/04/11</v>
      </c>
      <c r="M109" s="41" t="str">
        <f>H5</f>
        <v>INTIAL READING 01/03/11</v>
      </c>
      <c r="N109" s="41" t="s">
        <v>4</v>
      </c>
      <c r="O109" s="41" t="s">
        <v>5</v>
      </c>
      <c r="P109" s="42" t="s">
        <v>6</v>
      </c>
      <c r="Q109" s="42" t="s">
        <v>327</v>
      </c>
    </row>
    <row r="110" spans="1:16" ht="8.25" customHeight="1" thickBot="1" thickTop="1">
      <c r="A110" s="15"/>
      <c r="B110" s="12"/>
      <c r="C110" s="11"/>
      <c r="D110" s="11"/>
      <c r="E110" s="11"/>
      <c r="F110" s="11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7" ht="15.75" customHeight="1" thickTop="1">
      <c r="A111" s="445"/>
      <c r="B111" s="446" t="s">
        <v>29</v>
      </c>
      <c r="C111" s="420"/>
      <c r="D111" s="405"/>
      <c r="E111" s="405"/>
      <c r="F111" s="405"/>
      <c r="G111" s="105"/>
      <c r="H111" s="28"/>
      <c r="I111" s="28"/>
      <c r="J111" s="28"/>
      <c r="K111" s="29"/>
      <c r="L111" s="105"/>
      <c r="M111" s="28"/>
      <c r="N111" s="28"/>
      <c r="O111" s="28"/>
      <c r="P111" s="29"/>
      <c r="Q111" s="182"/>
    </row>
    <row r="112" spans="1:17" ht="15.75" customHeight="1">
      <c r="A112" s="419">
        <v>1</v>
      </c>
      <c r="B112" s="465" t="s">
        <v>85</v>
      </c>
      <c r="C112" s="440">
        <v>4865092</v>
      </c>
      <c r="D112" s="429" t="s">
        <v>13</v>
      </c>
      <c r="E112" s="429" t="s">
        <v>364</v>
      </c>
      <c r="F112" s="440">
        <v>-100</v>
      </c>
      <c r="G112" s="449">
        <v>4214</v>
      </c>
      <c r="H112" s="450">
        <v>4111</v>
      </c>
      <c r="I112" s="450">
        <f>G112-H112</f>
        <v>103</v>
      </c>
      <c r="J112" s="450">
        <f aca="true" t="shared" si="18" ref="J112:J123">$F112*I112</f>
        <v>-10300</v>
      </c>
      <c r="K112" s="451">
        <f aca="true" t="shared" si="19" ref="K112:K123">J112/1000000</f>
        <v>-0.0103</v>
      </c>
      <c r="L112" s="449">
        <v>7583</v>
      </c>
      <c r="M112" s="450">
        <v>7556</v>
      </c>
      <c r="N112" s="450">
        <f>L112-M112</f>
        <v>27</v>
      </c>
      <c r="O112" s="450">
        <f aca="true" t="shared" si="20" ref="O112:O123">$F112*N112</f>
        <v>-2700</v>
      </c>
      <c r="P112" s="451">
        <f aca="true" t="shared" si="21" ref="P112:P123">O112/1000000</f>
        <v>-0.0027</v>
      </c>
      <c r="Q112" s="183"/>
    </row>
    <row r="113" spans="1:17" ht="16.5">
      <c r="A113" s="419"/>
      <c r="B113" s="466" t="s">
        <v>42</v>
      </c>
      <c r="C113" s="440"/>
      <c r="D113" s="474"/>
      <c r="E113" s="474"/>
      <c r="F113" s="440"/>
      <c r="G113" s="449"/>
      <c r="H113" s="450"/>
      <c r="I113" s="450"/>
      <c r="J113" s="450"/>
      <c r="K113" s="451"/>
      <c r="L113" s="449"/>
      <c r="M113" s="450"/>
      <c r="N113" s="450"/>
      <c r="O113" s="450"/>
      <c r="P113" s="451"/>
      <c r="Q113" s="183"/>
    </row>
    <row r="114" spans="1:17" ht="16.5">
      <c r="A114" s="419">
        <v>2</v>
      </c>
      <c r="B114" s="465" t="s">
        <v>43</v>
      </c>
      <c r="C114" s="440">
        <v>4864954</v>
      </c>
      <c r="D114" s="473" t="s">
        <v>13</v>
      </c>
      <c r="E114" s="429" t="s">
        <v>364</v>
      </c>
      <c r="F114" s="440">
        <v>-1000</v>
      </c>
      <c r="G114" s="449">
        <v>4330</v>
      </c>
      <c r="H114" s="450">
        <v>4331</v>
      </c>
      <c r="I114" s="450">
        <f>G114-H114</f>
        <v>-1</v>
      </c>
      <c r="J114" s="450">
        <f t="shared" si="18"/>
        <v>1000</v>
      </c>
      <c r="K114" s="451">
        <f t="shared" si="19"/>
        <v>0.001</v>
      </c>
      <c r="L114" s="449">
        <v>3697</v>
      </c>
      <c r="M114" s="450">
        <v>3687</v>
      </c>
      <c r="N114" s="450">
        <f>L114-M114</f>
        <v>10</v>
      </c>
      <c r="O114" s="450">
        <f t="shared" si="20"/>
        <v>-10000</v>
      </c>
      <c r="P114" s="451">
        <f t="shared" si="21"/>
        <v>-0.01</v>
      </c>
      <c r="Q114" s="183"/>
    </row>
    <row r="115" spans="1:17" ht="16.5">
      <c r="A115" s="419">
        <v>3</v>
      </c>
      <c r="B115" s="465" t="s">
        <v>44</v>
      </c>
      <c r="C115" s="440">
        <v>4864955</v>
      </c>
      <c r="D115" s="473" t="s">
        <v>13</v>
      </c>
      <c r="E115" s="429" t="s">
        <v>364</v>
      </c>
      <c r="F115" s="440">
        <v>-1000</v>
      </c>
      <c r="G115" s="449">
        <v>5745</v>
      </c>
      <c r="H115" s="450">
        <v>5741</v>
      </c>
      <c r="I115" s="450">
        <f>G115-H115</f>
        <v>4</v>
      </c>
      <c r="J115" s="450">
        <f t="shared" si="18"/>
        <v>-4000</v>
      </c>
      <c r="K115" s="451">
        <f t="shared" si="19"/>
        <v>-0.004</v>
      </c>
      <c r="L115" s="449">
        <v>3919</v>
      </c>
      <c r="M115" s="450">
        <v>3914</v>
      </c>
      <c r="N115" s="450">
        <f>L115-M115</f>
        <v>5</v>
      </c>
      <c r="O115" s="450">
        <f t="shared" si="20"/>
        <v>-5000</v>
      </c>
      <c r="P115" s="451">
        <f t="shared" si="21"/>
        <v>-0.005</v>
      </c>
      <c r="Q115" s="183"/>
    </row>
    <row r="116" spans="1:17" ht="16.5">
      <c r="A116" s="419"/>
      <c r="B116" s="466" t="s">
        <v>19</v>
      </c>
      <c r="C116" s="440"/>
      <c r="D116" s="473"/>
      <c r="E116" s="429"/>
      <c r="F116" s="440"/>
      <c r="G116" s="449"/>
      <c r="H116" s="450"/>
      <c r="I116" s="450"/>
      <c r="J116" s="450"/>
      <c r="K116" s="451"/>
      <c r="L116" s="449"/>
      <c r="M116" s="450"/>
      <c r="N116" s="450"/>
      <c r="O116" s="450"/>
      <c r="P116" s="451"/>
      <c r="Q116" s="183"/>
    </row>
    <row r="117" spans="1:17" ht="16.5">
      <c r="A117" s="419">
        <v>4</v>
      </c>
      <c r="B117" s="465" t="s">
        <v>20</v>
      </c>
      <c r="C117" s="440">
        <v>4864808</v>
      </c>
      <c r="D117" s="473" t="s">
        <v>13</v>
      </c>
      <c r="E117" s="429" t="s">
        <v>364</v>
      </c>
      <c r="F117" s="440">
        <v>-200</v>
      </c>
      <c r="G117" s="449">
        <v>3536</v>
      </c>
      <c r="H117" s="450">
        <v>3562</v>
      </c>
      <c r="I117" s="453">
        <f>G117-H117</f>
        <v>-26</v>
      </c>
      <c r="J117" s="453">
        <f t="shared" si="18"/>
        <v>5200</v>
      </c>
      <c r="K117" s="460">
        <f t="shared" si="19"/>
        <v>0.0052</v>
      </c>
      <c r="L117" s="449">
        <v>3141</v>
      </c>
      <c r="M117" s="450">
        <v>3241</v>
      </c>
      <c r="N117" s="450">
        <f>L117-M117</f>
        <v>-100</v>
      </c>
      <c r="O117" s="450">
        <f t="shared" si="20"/>
        <v>20000</v>
      </c>
      <c r="P117" s="451">
        <f t="shared" si="21"/>
        <v>0.02</v>
      </c>
      <c r="Q117" s="584"/>
    </row>
    <row r="118" spans="1:17" ht="16.5">
      <c r="A118" s="419">
        <v>5</v>
      </c>
      <c r="B118" s="465" t="s">
        <v>21</v>
      </c>
      <c r="C118" s="440">
        <v>4864841</v>
      </c>
      <c r="D118" s="473" t="s">
        <v>13</v>
      </c>
      <c r="E118" s="429" t="s">
        <v>364</v>
      </c>
      <c r="F118" s="440">
        <v>-1000</v>
      </c>
      <c r="G118" s="449">
        <v>12742</v>
      </c>
      <c r="H118" s="450">
        <v>12536</v>
      </c>
      <c r="I118" s="450">
        <f>G118-H118</f>
        <v>206</v>
      </c>
      <c r="J118" s="450">
        <f t="shared" si="18"/>
        <v>-206000</v>
      </c>
      <c r="K118" s="451">
        <f t="shared" si="19"/>
        <v>-0.206</v>
      </c>
      <c r="L118" s="449">
        <v>11231</v>
      </c>
      <c r="M118" s="450">
        <v>10523</v>
      </c>
      <c r="N118" s="450">
        <f>L118-M118</f>
        <v>708</v>
      </c>
      <c r="O118" s="450">
        <f t="shared" si="20"/>
        <v>-708000</v>
      </c>
      <c r="P118" s="451">
        <f t="shared" si="21"/>
        <v>-0.708</v>
      </c>
      <c r="Q118" s="183"/>
    </row>
    <row r="119" spans="1:17" ht="16.5">
      <c r="A119" s="419"/>
      <c r="B119" s="465"/>
      <c r="C119" s="440"/>
      <c r="D119" s="473"/>
      <c r="E119" s="429"/>
      <c r="F119" s="440"/>
      <c r="G119" s="463"/>
      <c r="H119" s="287"/>
      <c r="I119" s="450"/>
      <c r="J119" s="450"/>
      <c r="K119" s="451"/>
      <c r="L119" s="463"/>
      <c r="M119" s="453"/>
      <c r="N119" s="450"/>
      <c r="O119" s="450"/>
      <c r="P119" s="451"/>
      <c r="Q119" s="183"/>
    </row>
    <row r="120" spans="1:17" ht="16.5">
      <c r="A120" s="447"/>
      <c r="B120" s="471" t="s">
        <v>51</v>
      </c>
      <c r="C120" s="414"/>
      <c r="D120" s="480"/>
      <c r="E120" s="480"/>
      <c r="F120" s="448"/>
      <c r="G120" s="463"/>
      <c r="H120" s="287"/>
      <c r="I120" s="450"/>
      <c r="J120" s="450"/>
      <c r="K120" s="451"/>
      <c r="L120" s="463"/>
      <c r="M120" s="287"/>
      <c r="N120" s="450"/>
      <c r="O120" s="450"/>
      <c r="P120" s="451"/>
      <c r="Q120" s="183"/>
    </row>
    <row r="121" spans="1:17" ht="16.5">
      <c r="A121" s="419">
        <v>6</v>
      </c>
      <c r="B121" s="469" t="s">
        <v>52</v>
      </c>
      <c r="C121" s="440">
        <v>4864792</v>
      </c>
      <c r="D121" s="474" t="s">
        <v>13</v>
      </c>
      <c r="E121" s="429" t="s">
        <v>364</v>
      </c>
      <c r="F121" s="440">
        <v>-100</v>
      </c>
      <c r="G121" s="449">
        <v>36227</v>
      </c>
      <c r="H121" s="450">
        <v>34534</v>
      </c>
      <c r="I121" s="450">
        <f>G121-H121</f>
        <v>1693</v>
      </c>
      <c r="J121" s="450">
        <f t="shared" si="18"/>
        <v>-169300</v>
      </c>
      <c r="K121" s="451">
        <f t="shared" si="19"/>
        <v>-0.1693</v>
      </c>
      <c r="L121" s="449">
        <v>146577</v>
      </c>
      <c r="M121" s="450">
        <v>147860</v>
      </c>
      <c r="N121" s="450">
        <f>L121-M121</f>
        <v>-1283</v>
      </c>
      <c r="O121" s="450">
        <f t="shared" si="20"/>
        <v>128300</v>
      </c>
      <c r="P121" s="451">
        <f t="shared" si="21"/>
        <v>0.1283</v>
      </c>
      <c r="Q121" s="183"/>
    </row>
    <row r="122" spans="1:17" ht="16.5">
      <c r="A122" s="419"/>
      <c r="B122" s="467" t="s">
        <v>53</v>
      </c>
      <c r="C122" s="440"/>
      <c r="D122" s="473"/>
      <c r="E122" s="429"/>
      <c r="F122" s="440"/>
      <c r="G122" s="449"/>
      <c r="H122" s="450"/>
      <c r="I122" s="450"/>
      <c r="J122" s="450"/>
      <c r="K122" s="451"/>
      <c r="L122" s="449"/>
      <c r="M122" s="450"/>
      <c r="N122" s="450"/>
      <c r="O122" s="450"/>
      <c r="P122" s="451"/>
      <c r="Q122" s="183"/>
    </row>
    <row r="123" spans="1:17" ht="16.5">
      <c r="A123" s="419">
        <v>7</v>
      </c>
      <c r="B123" s="546" t="s">
        <v>367</v>
      </c>
      <c r="C123" s="440">
        <v>4865170</v>
      </c>
      <c r="D123" s="474" t="s">
        <v>13</v>
      </c>
      <c r="E123" s="429" t="s">
        <v>364</v>
      </c>
      <c r="F123" s="440">
        <v>-1000</v>
      </c>
      <c r="G123" s="449">
        <v>0</v>
      </c>
      <c r="H123" s="450">
        <v>0</v>
      </c>
      <c r="I123" s="450">
        <f>G123-H123</f>
        <v>0</v>
      </c>
      <c r="J123" s="450">
        <f t="shared" si="18"/>
        <v>0</v>
      </c>
      <c r="K123" s="451">
        <f t="shared" si="19"/>
        <v>0</v>
      </c>
      <c r="L123" s="449">
        <v>999975</v>
      </c>
      <c r="M123" s="450">
        <v>999975</v>
      </c>
      <c r="N123" s="450">
        <f>L123-M123</f>
        <v>0</v>
      </c>
      <c r="O123" s="450">
        <f t="shared" si="20"/>
        <v>0</v>
      </c>
      <c r="P123" s="451">
        <f t="shared" si="21"/>
        <v>0</v>
      </c>
      <c r="Q123" s="183"/>
    </row>
    <row r="124" spans="1:17" ht="16.5">
      <c r="A124" s="419"/>
      <c r="B124" s="466" t="s">
        <v>38</v>
      </c>
      <c r="C124" s="440"/>
      <c r="D124" s="474"/>
      <c r="E124" s="429"/>
      <c r="F124" s="440"/>
      <c r="G124" s="449"/>
      <c r="H124" s="450"/>
      <c r="I124" s="450"/>
      <c r="J124" s="450"/>
      <c r="K124" s="451"/>
      <c r="L124" s="449"/>
      <c r="M124" s="450"/>
      <c r="N124" s="450"/>
      <c r="O124" s="450"/>
      <c r="P124" s="451"/>
      <c r="Q124" s="183"/>
    </row>
    <row r="125" spans="1:17" ht="16.5">
      <c r="A125" s="419">
        <v>8</v>
      </c>
      <c r="B125" s="465" t="s">
        <v>380</v>
      </c>
      <c r="C125" s="440">
        <v>4864961</v>
      </c>
      <c r="D125" s="473" t="s">
        <v>13</v>
      </c>
      <c r="E125" s="429" t="s">
        <v>364</v>
      </c>
      <c r="F125" s="440">
        <v>-1000</v>
      </c>
      <c r="G125" s="449">
        <v>983068</v>
      </c>
      <c r="H125" s="450">
        <v>983494</v>
      </c>
      <c r="I125" s="450">
        <f>G125-H125</f>
        <v>-426</v>
      </c>
      <c r="J125" s="450">
        <f>$F125*I125</f>
        <v>426000</v>
      </c>
      <c r="K125" s="451">
        <f>J125/1000000</f>
        <v>0.426</v>
      </c>
      <c r="L125" s="449">
        <v>993320</v>
      </c>
      <c r="M125" s="450">
        <v>993647</v>
      </c>
      <c r="N125" s="450">
        <f>L125-M125</f>
        <v>-327</v>
      </c>
      <c r="O125" s="450">
        <f>$F125*N125</f>
        <v>327000</v>
      </c>
      <c r="P125" s="451">
        <f>O125/1000000</f>
        <v>0.327</v>
      </c>
      <c r="Q125" s="183"/>
    </row>
    <row r="126" spans="1:17" ht="16.5">
      <c r="A126" s="419"/>
      <c r="B126" s="771" t="s">
        <v>430</v>
      </c>
      <c r="C126" s="440"/>
      <c r="D126" s="473"/>
      <c r="E126" s="429"/>
      <c r="F126" s="440"/>
      <c r="G126" s="449"/>
      <c r="H126" s="450"/>
      <c r="I126" s="450"/>
      <c r="J126" s="450"/>
      <c r="K126" s="451"/>
      <c r="L126" s="449"/>
      <c r="M126" s="450"/>
      <c r="N126" s="450"/>
      <c r="O126" s="450"/>
      <c r="P126" s="451"/>
      <c r="Q126" s="183"/>
    </row>
    <row r="127" spans="1:17" ht="16.5">
      <c r="A127" s="419">
        <v>9</v>
      </c>
      <c r="B127" s="772" t="s">
        <v>431</v>
      </c>
      <c r="C127" s="440">
        <v>4902502</v>
      </c>
      <c r="D127" s="473" t="s">
        <v>13</v>
      </c>
      <c r="E127" s="429" t="s">
        <v>364</v>
      </c>
      <c r="F127" s="440">
        <v>-1250</v>
      </c>
      <c r="G127" s="449">
        <v>998227</v>
      </c>
      <c r="H127" s="450">
        <v>998396</v>
      </c>
      <c r="I127" s="450">
        <f>G127-H127</f>
        <v>-169</v>
      </c>
      <c r="J127" s="450">
        <f>$F127*I127</f>
        <v>211250</v>
      </c>
      <c r="K127" s="451">
        <f>J127/1000000</f>
        <v>0.21125</v>
      </c>
      <c r="L127" s="449">
        <v>999974</v>
      </c>
      <c r="M127" s="450">
        <v>999841</v>
      </c>
      <c r="N127" s="450">
        <f>L127-M127</f>
        <v>133</v>
      </c>
      <c r="O127" s="450">
        <f>$F127*N127</f>
        <v>-166250</v>
      </c>
      <c r="P127" s="451">
        <f>O127/1000000</f>
        <v>-0.16625</v>
      </c>
      <c r="Q127" s="595" t="s">
        <v>432</v>
      </c>
    </row>
    <row r="128" spans="1:17" ht="13.5" thickBot="1">
      <c r="A128" s="54"/>
      <c r="B128" s="169"/>
      <c r="C128" s="56"/>
      <c r="D128" s="113"/>
      <c r="E128" s="170"/>
      <c r="F128" s="113"/>
      <c r="G128" s="129"/>
      <c r="H128" s="130"/>
      <c r="I128" s="130"/>
      <c r="J128" s="130"/>
      <c r="K128" s="134"/>
      <c r="L128" s="129"/>
      <c r="M128" s="130"/>
      <c r="N128" s="130"/>
      <c r="O128" s="130"/>
      <c r="P128" s="134"/>
      <c r="Q128" s="184"/>
    </row>
    <row r="129" ht="13.5" thickTop="1"/>
    <row r="130" spans="2:16" ht="18">
      <c r="B130" s="188" t="s">
        <v>328</v>
      </c>
      <c r="K130" s="187">
        <f>SUM(K112:K128)</f>
        <v>0.25385</v>
      </c>
      <c r="P130" s="187">
        <f>SUM(P112:P128)</f>
        <v>-0.41665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ht="13.5" thickBot="1"/>
    <row r="136" spans="1:17" ht="31.5" customHeight="1">
      <c r="A136" s="172" t="s">
        <v>260</v>
      </c>
      <c r="B136" s="173"/>
      <c r="C136" s="173"/>
      <c r="D136" s="174"/>
      <c r="E136" s="175"/>
      <c r="F136" s="174"/>
      <c r="G136" s="174"/>
      <c r="H136" s="173"/>
      <c r="I136" s="176"/>
      <c r="J136" s="177"/>
      <c r="K136" s="178"/>
      <c r="L136" s="59"/>
      <c r="M136" s="59"/>
      <c r="N136" s="59"/>
      <c r="O136" s="59"/>
      <c r="P136" s="59"/>
      <c r="Q136" s="60"/>
    </row>
    <row r="137" spans="1:17" ht="28.5" customHeight="1">
      <c r="A137" s="179" t="s">
        <v>323</v>
      </c>
      <c r="B137" s="106"/>
      <c r="C137" s="106"/>
      <c r="D137" s="106"/>
      <c r="E137" s="107"/>
      <c r="F137" s="106"/>
      <c r="G137" s="106"/>
      <c r="H137" s="106"/>
      <c r="I137" s="108"/>
      <c r="J137" s="106"/>
      <c r="K137" s="171">
        <f>K101</f>
        <v>-0.5048000000000002</v>
      </c>
      <c r="L137" s="21"/>
      <c r="M137" s="21"/>
      <c r="N137" s="21"/>
      <c r="O137" s="21"/>
      <c r="P137" s="171">
        <f>P101</f>
        <v>4.122799999999999</v>
      </c>
      <c r="Q137" s="61"/>
    </row>
    <row r="138" spans="1:17" ht="28.5" customHeight="1">
      <c r="A138" s="179" t="s">
        <v>324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1">
        <f>K130</f>
        <v>0.25385</v>
      </c>
      <c r="L138" s="21"/>
      <c r="M138" s="21"/>
      <c r="N138" s="21"/>
      <c r="O138" s="21"/>
      <c r="P138" s="171">
        <f>P130</f>
        <v>-0.41665</v>
      </c>
      <c r="Q138" s="61"/>
    </row>
    <row r="139" spans="1:17" ht="28.5" customHeight="1">
      <c r="A139" s="179" t="s">
        <v>261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1">
        <f>'ROHTAK ROAD'!K47</f>
        <v>1.657625</v>
      </c>
      <c r="L139" s="21"/>
      <c r="M139" s="21"/>
      <c r="N139" s="21"/>
      <c r="O139" s="21"/>
      <c r="P139" s="171">
        <f>'ROHTAK ROAD'!P47</f>
        <v>0.054037499999999995</v>
      </c>
      <c r="Q139" s="61"/>
    </row>
    <row r="140" spans="1:17" ht="27.75" customHeight="1" thickBot="1">
      <c r="A140" s="181" t="s">
        <v>262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628">
        <f>SUM(K137:K139)</f>
        <v>1.4066749999999997</v>
      </c>
      <c r="L140" s="62"/>
      <c r="M140" s="62"/>
      <c r="N140" s="62"/>
      <c r="O140" s="62"/>
      <c r="P140" s="628">
        <f>SUM(P137:P139)</f>
        <v>3.760187499999999</v>
      </c>
      <c r="Q140" s="189"/>
    </row>
    <row r="144" ht="13.5" thickBot="1">
      <c r="A144" s="288"/>
    </row>
    <row r="145" spans="1:17" ht="12.75">
      <c r="A145" s="273"/>
      <c r="B145" s="274"/>
      <c r="C145" s="274"/>
      <c r="D145" s="274"/>
      <c r="E145" s="274"/>
      <c r="F145" s="274"/>
      <c r="G145" s="274"/>
      <c r="H145" s="59"/>
      <c r="I145" s="59"/>
      <c r="J145" s="59"/>
      <c r="K145" s="59"/>
      <c r="L145" s="59"/>
      <c r="M145" s="59"/>
      <c r="N145" s="59"/>
      <c r="O145" s="59"/>
      <c r="P145" s="59"/>
      <c r="Q145" s="60"/>
    </row>
    <row r="146" spans="1:17" ht="23.25">
      <c r="A146" s="281" t="s">
        <v>345</v>
      </c>
      <c r="B146" s="265"/>
      <c r="C146" s="265"/>
      <c r="D146" s="265"/>
      <c r="E146" s="265"/>
      <c r="F146" s="265"/>
      <c r="G146" s="265"/>
      <c r="H146" s="21"/>
      <c r="I146" s="21"/>
      <c r="J146" s="21"/>
      <c r="K146" s="21"/>
      <c r="L146" s="21"/>
      <c r="M146" s="21"/>
      <c r="N146" s="21"/>
      <c r="O146" s="21"/>
      <c r="P146" s="21"/>
      <c r="Q146" s="61"/>
    </row>
    <row r="147" spans="1:17" ht="12.75">
      <c r="A147" s="275"/>
      <c r="B147" s="265"/>
      <c r="C147" s="265"/>
      <c r="D147" s="265"/>
      <c r="E147" s="265"/>
      <c r="F147" s="265"/>
      <c r="G147" s="265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5.75">
      <c r="A148" s="276"/>
      <c r="B148" s="277"/>
      <c r="C148" s="277"/>
      <c r="D148" s="277"/>
      <c r="E148" s="277"/>
      <c r="F148" s="277"/>
      <c r="G148" s="277"/>
      <c r="H148" s="21"/>
      <c r="I148" s="21"/>
      <c r="J148" s="21"/>
      <c r="K148" s="318" t="s">
        <v>357</v>
      </c>
      <c r="L148" s="21"/>
      <c r="M148" s="21"/>
      <c r="N148" s="21"/>
      <c r="O148" s="21"/>
      <c r="P148" s="318" t="s">
        <v>358</v>
      </c>
      <c r="Q148" s="61"/>
    </row>
    <row r="149" spans="1:17" ht="12.75">
      <c r="A149" s="278"/>
      <c r="B149" s="162"/>
      <c r="C149" s="162"/>
      <c r="D149" s="162"/>
      <c r="E149" s="162"/>
      <c r="F149" s="162"/>
      <c r="G149" s="162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2.75">
      <c r="A150" s="278"/>
      <c r="B150" s="162"/>
      <c r="C150" s="162"/>
      <c r="D150" s="162"/>
      <c r="E150" s="162"/>
      <c r="F150" s="162"/>
      <c r="G150" s="162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24.75" customHeight="1">
      <c r="A151" s="282" t="s">
        <v>348</v>
      </c>
      <c r="B151" s="266"/>
      <c r="C151" s="266"/>
      <c r="D151" s="267"/>
      <c r="E151" s="267"/>
      <c r="F151" s="268"/>
      <c r="G151" s="267"/>
      <c r="H151" s="21"/>
      <c r="I151" s="21"/>
      <c r="J151" s="21"/>
      <c r="K151" s="286">
        <f>K140</f>
        <v>1.4066749999999997</v>
      </c>
      <c r="L151" s="267" t="s">
        <v>346</v>
      </c>
      <c r="M151" s="21"/>
      <c r="N151" s="21"/>
      <c r="O151" s="21"/>
      <c r="P151" s="286">
        <f>P140</f>
        <v>3.760187499999999</v>
      </c>
      <c r="Q151" s="289" t="s">
        <v>346</v>
      </c>
    </row>
    <row r="152" spans="1:17" ht="15">
      <c r="A152" s="283"/>
      <c r="B152" s="269"/>
      <c r="C152" s="269"/>
      <c r="D152" s="265"/>
      <c r="E152" s="265"/>
      <c r="F152" s="270"/>
      <c r="G152" s="265"/>
      <c r="H152" s="21"/>
      <c r="I152" s="21"/>
      <c r="J152" s="21"/>
      <c r="K152" s="287"/>
      <c r="L152" s="265"/>
      <c r="M152" s="21"/>
      <c r="N152" s="21"/>
      <c r="O152" s="21"/>
      <c r="P152" s="287"/>
      <c r="Q152" s="290"/>
    </row>
    <row r="153" spans="1:17" ht="22.5" customHeight="1">
      <c r="A153" s="284" t="s">
        <v>347</v>
      </c>
      <c r="B153" s="271"/>
      <c r="C153" s="53"/>
      <c r="D153" s="265"/>
      <c r="E153" s="265"/>
      <c r="F153" s="272"/>
      <c r="G153" s="267"/>
      <c r="H153" s="21"/>
      <c r="I153" s="21"/>
      <c r="J153" s="21"/>
      <c r="K153" s="286">
        <f>-'STEPPED UP GENCO'!K46</f>
        <v>-0.18730460300000001</v>
      </c>
      <c r="L153" s="267" t="s">
        <v>346</v>
      </c>
      <c r="M153" s="21"/>
      <c r="N153" s="21"/>
      <c r="O153" s="21"/>
      <c r="P153" s="286">
        <f>-'STEPPED UP GENCO'!P46</f>
        <v>0.3527115635000003</v>
      </c>
      <c r="Q153" s="289" t="s">
        <v>346</v>
      </c>
    </row>
    <row r="154" spans="1:17" ht="15">
      <c r="A154" s="740" t="s">
        <v>411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86">
        <v>0.4200306003000023</v>
      </c>
      <c r="L154" s="286"/>
      <c r="M154" s="286"/>
      <c r="N154" s="286"/>
      <c r="O154" s="286"/>
      <c r="P154" s="286">
        <v>9.963302437</v>
      </c>
      <c r="Q154" s="61"/>
    </row>
    <row r="155" spans="1:17" ht="12.75">
      <c r="A155" s="74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73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20.25">
      <c r="A157" s="279"/>
      <c r="B157" s="21"/>
      <c r="C157" s="21"/>
      <c r="D157" s="21"/>
      <c r="E157" s="21"/>
      <c r="F157" s="21"/>
      <c r="G157" s="21"/>
      <c r="H157" s="266"/>
      <c r="I157" s="266"/>
      <c r="J157" s="285" t="s">
        <v>349</v>
      </c>
      <c r="K157" s="481">
        <f>SUM(K151:K156)</f>
        <v>1.6394009973000019</v>
      </c>
      <c r="L157" s="266" t="s">
        <v>346</v>
      </c>
      <c r="M157" s="162"/>
      <c r="N157" s="21"/>
      <c r="O157" s="21"/>
      <c r="P157" s="481">
        <f>SUM(P151:P156)</f>
        <v>14.076201500499998</v>
      </c>
      <c r="Q157" s="482" t="s">
        <v>346</v>
      </c>
    </row>
  </sheetData>
  <sheetProtection/>
  <printOptions horizontalCentered="1"/>
  <pageMargins left="0.39" right="0.25" top="0.36" bottom="0.54" header="0.38" footer="0.5"/>
  <pageSetup horizontalDpi="300" verticalDpi="300" orientation="landscape" scale="61" r:id="rId1"/>
  <rowBreaks count="2" manualBreakCount="2">
    <brk id="52" max="16" man="1"/>
    <brk id="10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P24"/>
  <sheetViews>
    <sheetView view="pageBreakPreview" zoomScale="60" zoomScalePageLayoutView="0" workbookViewId="0" topLeftCell="A1">
      <selection activeCell="M18" sqref="M18"/>
    </sheetView>
  </sheetViews>
  <sheetFormatPr defaultColWidth="9.140625" defaultRowHeight="12.75"/>
  <cols>
    <col min="1" max="1" width="18.8515625" style="0" customWidth="1"/>
    <col min="2" max="2" width="9.8515625" style="0" bestFit="1" customWidth="1"/>
    <col min="3" max="3" width="7.00390625" style="0" customWidth="1"/>
    <col min="4" max="4" width="10.28125" style="0" customWidth="1"/>
    <col min="5" max="5" width="7.140625" style="0" customWidth="1"/>
    <col min="6" max="9" width="9.28125" style="0" bestFit="1" customWidth="1"/>
    <col min="10" max="10" width="10.421875" style="0" customWidth="1"/>
    <col min="11" max="13" width="9.28125" style="0" bestFit="1" customWidth="1"/>
    <col min="14" max="14" width="9.8515625" style="0" bestFit="1" customWidth="1"/>
    <col min="15" max="15" width="13.28125" style="0" customWidth="1"/>
  </cols>
  <sheetData>
    <row r="2" spans="2:5" ht="42.75" customHeight="1">
      <c r="B2" s="201" t="s">
        <v>412</v>
      </c>
      <c r="E2" s="201"/>
    </row>
    <row r="3" spans="5:15" ht="18.75" customHeight="1" thickBot="1">
      <c r="E3" s="203"/>
      <c r="F3" s="21"/>
      <c r="G3" s="21"/>
      <c r="H3" s="58" t="s">
        <v>8</v>
      </c>
      <c r="I3" s="21"/>
      <c r="J3" s="21"/>
      <c r="K3" s="21"/>
      <c r="L3" s="21"/>
      <c r="M3" s="58" t="s">
        <v>7</v>
      </c>
      <c r="N3" s="21"/>
      <c r="O3" s="21"/>
    </row>
    <row r="4" spans="1:15" ht="26.25" thickTop="1">
      <c r="A4" s="741" t="s">
        <v>413</v>
      </c>
      <c r="B4" s="742" t="s">
        <v>1</v>
      </c>
      <c r="C4" s="742" t="s">
        <v>2</v>
      </c>
      <c r="D4" s="742" t="s">
        <v>3</v>
      </c>
      <c r="E4" s="743" t="s">
        <v>11</v>
      </c>
      <c r="F4" s="744" t="s">
        <v>414</v>
      </c>
      <c r="G4" s="742" t="s">
        <v>415</v>
      </c>
      <c r="H4" s="742" t="s">
        <v>4</v>
      </c>
      <c r="I4" s="742" t="s">
        <v>5</v>
      </c>
      <c r="J4" s="743" t="s">
        <v>6</v>
      </c>
      <c r="K4" s="744" t="s">
        <v>414</v>
      </c>
      <c r="L4" s="742" t="s">
        <v>415</v>
      </c>
      <c r="M4" s="742" t="s">
        <v>4</v>
      </c>
      <c r="N4" s="742" t="s">
        <v>5</v>
      </c>
      <c r="O4" s="743" t="s">
        <v>6</v>
      </c>
    </row>
    <row r="5" spans="1:15" s="754" customFormat="1" ht="21.75" customHeight="1">
      <c r="A5" s="745" t="s">
        <v>416</v>
      </c>
      <c r="B5" s="746">
        <v>4865144</v>
      </c>
      <c r="C5" s="747" t="s">
        <v>13</v>
      </c>
      <c r="D5" s="747" t="s">
        <v>364</v>
      </c>
      <c r="E5" s="748">
        <v>200</v>
      </c>
      <c r="F5" s="749">
        <v>27750</v>
      </c>
      <c r="G5" s="746">
        <v>27741</v>
      </c>
      <c r="H5" s="750">
        <f>F5-G5</f>
        <v>9</v>
      </c>
      <c r="I5" s="750">
        <f>$E5*H5</f>
        <v>1800</v>
      </c>
      <c r="J5" s="751">
        <f aca="true" t="shared" si="0" ref="J5:J14">I5/1000000</f>
        <v>0.0018</v>
      </c>
      <c r="K5" s="749">
        <v>81655</v>
      </c>
      <c r="L5" s="746">
        <v>80888</v>
      </c>
      <c r="M5" s="752">
        <f>K5-L5</f>
        <v>767</v>
      </c>
      <c r="N5" s="752">
        <f>$E5*M5</f>
        <v>153400</v>
      </c>
      <c r="O5" s="753">
        <f aca="true" t="shared" si="1" ref="O5:O14">N5/1000000</f>
        <v>0.1534</v>
      </c>
    </row>
    <row r="6" spans="1:15" s="754" customFormat="1" ht="21.75" customHeight="1">
      <c r="A6" s="745" t="s">
        <v>417</v>
      </c>
      <c r="B6" s="746">
        <v>4865144</v>
      </c>
      <c r="C6" s="747" t="s">
        <v>13</v>
      </c>
      <c r="D6" s="747" t="s">
        <v>364</v>
      </c>
      <c r="E6" s="748">
        <v>200</v>
      </c>
      <c r="F6" s="749">
        <v>27893</v>
      </c>
      <c r="G6" s="746">
        <v>27750</v>
      </c>
      <c r="H6" s="750">
        <f>F6-G6</f>
        <v>143</v>
      </c>
      <c r="I6" s="750">
        <f>$E6*H6</f>
        <v>28600</v>
      </c>
      <c r="J6" s="751">
        <f t="shared" si="0"/>
        <v>0.0286</v>
      </c>
      <c r="K6" s="749">
        <v>85992</v>
      </c>
      <c r="L6" s="746">
        <v>81655</v>
      </c>
      <c r="M6" s="752">
        <f aca="true" t="shared" si="2" ref="M6:M14">K6-L6</f>
        <v>4337</v>
      </c>
      <c r="N6" s="752">
        <f>$E6*M6</f>
        <v>867400</v>
      </c>
      <c r="O6" s="753">
        <f t="shared" si="1"/>
        <v>0.8674</v>
      </c>
    </row>
    <row r="7" spans="1:15" s="754" customFormat="1" ht="21.75" customHeight="1">
      <c r="A7" s="745" t="s">
        <v>418</v>
      </c>
      <c r="B7" s="746">
        <v>4865144</v>
      </c>
      <c r="C7" s="747" t="s">
        <v>13</v>
      </c>
      <c r="D7" s="747" t="s">
        <v>364</v>
      </c>
      <c r="E7" s="748">
        <v>200</v>
      </c>
      <c r="F7" s="749">
        <v>27977</v>
      </c>
      <c r="G7" s="746">
        <v>27893</v>
      </c>
      <c r="H7" s="750">
        <f>F7-G7</f>
        <v>84</v>
      </c>
      <c r="I7" s="750">
        <f>$E7*H7</f>
        <v>16800</v>
      </c>
      <c r="J7" s="751">
        <f t="shared" si="0"/>
        <v>0.0168</v>
      </c>
      <c r="K7" s="749">
        <v>90600</v>
      </c>
      <c r="L7" s="746">
        <v>85992</v>
      </c>
      <c r="M7" s="752">
        <f t="shared" si="2"/>
        <v>4608</v>
      </c>
      <c r="N7" s="752">
        <f aca="true" t="shared" si="3" ref="N7:N14">$E7*M7</f>
        <v>921600</v>
      </c>
      <c r="O7" s="753">
        <f t="shared" si="1"/>
        <v>0.9216</v>
      </c>
    </row>
    <row r="8" spans="1:15" s="754" customFormat="1" ht="21.75" customHeight="1">
      <c r="A8" s="745" t="s">
        <v>419</v>
      </c>
      <c r="B8" s="746">
        <v>4865144</v>
      </c>
      <c r="C8" s="747" t="s">
        <v>13</v>
      </c>
      <c r="D8" s="747" t="s">
        <v>364</v>
      </c>
      <c r="E8" s="748">
        <v>200</v>
      </c>
      <c r="F8" s="749">
        <v>28007</v>
      </c>
      <c r="G8" s="746">
        <v>27977</v>
      </c>
      <c r="H8" s="750">
        <f aca="true" t="shared" si="4" ref="H8:H14">F8-G8</f>
        <v>30</v>
      </c>
      <c r="I8" s="750">
        <f aca="true" t="shared" si="5" ref="I8:I14">$E8*H8</f>
        <v>6000</v>
      </c>
      <c r="J8" s="751">
        <f t="shared" si="0"/>
        <v>0.006</v>
      </c>
      <c r="K8" s="749">
        <v>96598</v>
      </c>
      <c r="L8" s="746">
        <v>90600</v>
      </c>
      <c r="M8" s="752">
        <f t="shared" si="2"/>
        <v>5998</v>
      </c>
      <c r="N8" s="752">
        <f t="shared" si="3"/>
        <v>1199600</v>
      </c>
      <c r="O8" s="753">
        <f t="shared" si="1"/>
        <v>1.1996</v>
      </c>
    </row>
    <row r="9" spans="1:15" s="754" customFormat="1" ht="21.75" customHeight="1">
      <c r="A9" s="745" t="s">
        <v>420</v>
      </c>
      <c r="B9" s="746">
        <v>4865144</v>
      </c>
      <c r="C9" s="747" t="s">
        <v>13</v>
      </c>
      <c r="D9" s="747" t="s">
        <v>364</v>
      </c>
      <c r="E9" s="748">
        <v>200</v>
      </c>
      <c r="F9" s="749">
        <v>28157</v>
      </c>
      <c r="G9" s="746">
        <v>28007</v>
      </c>
      <c r="H9" s="750">
        <f t="shared" si="4"/>
        <v>150</v>
      </c>
      <c r="I9" s="750">
        <f t="shared" si="5"/>
        <v>30000</v>
      </c>
      <c r="J9" s="751">
        <f t="shared" si="0"/>
        <v>0.03</v>
      </c>
      <c r="K9" s="749">
        <v>99377</v>
      </c>
      <c r="L9" s="746">
        <v>96598</v>
      </c>
      <c r="M9" s="752">
        <f t="shared" si="2"/>
        <v>2779</v>
      </c>
      <c r="N9" s="752">
        <f t="shared" si="3"/>
        <v>555800</v>
      </c>
      <c r="O9" s="753">
        <f t="shared" si="1"/>
        <v>0.5558</v>
      </c>
    </row>
    <row r="10" spans="1:15" s="754" customFormat="1" ht="21.75" customHeight="1">
      <c r="A10" s="745" t="s">
        <v>421</v>
      </c>
      <c r="B10" s="746">
        <v>4865144</v>
      </c>
      <c r="C10" s="747" t="s">
        <v>13</v>
      </c>
      <c r="D10" s="747" t="s">
        <v>364</v>
      </c>
      <c r="E10" s="748">
        <v>200</v>
      </c>
      <c r="F10" s="749">
        <v>29176</v>
      </c>
      <c r="G10" s="746">
        <v>28157</v>
      </c>
      <c r="H10" s="750">
        <f t="shared" si="4"/>
        <v>1019</v>
      </c>
      <c r="I10" s="750">
        <f t="shared" si="5"/>
        <v>203800</v>
      </c>
      <c r="J10" s="751">
        <f t="shared" si="0"/>
        <v>0.2038</v>
      </c>
      <c r="K10" s="749">
        <v>100564</v>
      </c>
      <c r="L10" s="746">
        <v>99377</v>
      </c>
      <c r="M10" s="752">
        <f t="shared" si="2"/>
        <v>1187</v>
      </c>
      <c r="N10" s="752">
        <f t="shared" si="3"/>
        <v>237400</v>
      </c>
      <c r="O10" s="753">
        <f t="shared" si="1"/>
        <v>0.2374</v>
      </c>
    </row>
    <row r="11" spans="1:15" s="754" customFormat="1" ht="21.75" customHeight="1">
      <c r="A11" s="745" t="s">
        <v>422</v>
      </c>
      <c r="B11" s="746">
        <v>4865144</v>
      </c>
      <c r="C11" s="747" t="s">
        <v>13</v>
      </c>
      <c r="D11" s="747" t="s">
        <v>364</v>
      </c>
      <c r="E11" s="748">
        <v>200</v>
      </c>
      <c r="F11" s="749">
        <v>29445</v>
      </c>
      <c r="G11" s="746">
        <v>29176</v>
      </c>
      <c r="H11" s="750">
        <f t="shared" si="4"/>
        <v>269</v>
      </c>
      <c r="I11" s="750">
        <f t="shared" si="5"/>
        <v>53800</v>
      </c>
      <c r="J11" s="751">
        <f t="shared" si="0"/>
        <v>0.0538</v>
      </c>
      <c r="K11" s="749">
        <v>100649</v>
      </c>
      <c r="L11" s="746">
        <v>100564</v>
      </c>
      <c r="M11" s="752">
        <f t="shared" si="2"/>
        <v>85</v>
      </c>
      <c r="N11" s="752">
        <f t="shared" si="3"/>
        <v>17000</v>
      </c>
      <c r="O11" s="753">
        <f t="shared" si="1"/>
        <v>0.017</v>
      </c>
    </row>
    <row r="12" spans="1:15" s="754" customFormat="1" ht="21.75" customHeight="1">
      <c r="A12" s="745" t="s">
        <v>423</v>
      </c>
      <c r="B12" s="746">
        <v>4865144</v>
      </c>
      <c r="C12" s="747" t="s">
        <v>13</v>
      </c>
      <c r="D12" s="747" t="s">
        <v>364</v>
      </c>
      <c r="E12" s="748">
        <v>200</v>
      </c>
      <c r="F12" s="749">
        <v>30737</v>
      </c>
      <c r="G12" s="746">
        <v>29445</v>
      </c>
      <c r="H12" s="750">
        <f t="shared" si="4"/>
        <v>1292</v>
      </c>
      <c r="I12" s="750">
        <f t="shared" si="5"/>
        <v>258400</v>
      </c>
      <c r="J12" s="751">
        <f t="shared" si="0"/>
        <v>0.2584</v>
      </c>
      <c r="K12" s="749">
        <v>100671</v>
      </c>
      <c r="L12" s="746">
        <v>100649</v>
      </c>
      <c r="M12" s="752">
        <f t="shared" si="2"/>
        <v>22</v>
      </c>
      <c r="N12" s="752">
        <f t="shared" si="3"/>
        <v>4400</v>
      </c>
      <c r="O12" s="753">
        <f t="shared" si="1"/>
        <v>0.0044</v>
      </c>
    </row>
    <row r="13" spans="1:15" s="754" customFormat="1" ht="21.75" customHeight="1">
      <c r="A13" s="745" t="s">
        <v>424</v>
      </c>
      <c r="B13" s="746">
        <v>4865144</v>
      </c>
      <c r="C13" s="747" t="s">
        <v>13</v>
      </c>
      <c r="D13" s="747" t="s">
        <v>364</v>
      </c>
      <c r="E13" s="748">
        <v>200</v>
      </c>
      <c r="F13" s="749">
        <v>30608</v>
      </c>
      <c r="G13" s="746">
        <v>30737</v>
      </c>
      <c r="H13" s="750">
        <f t="shared" si="4"/>
        <v>-129</v>
      </c>
      <c r="I13" s="750">
        <f t="shared" si="5"/>
        <v>-25800</v>
      </c>
      <c r="J13" s="751">
        <f t="shared" si="0"/>
        <v>-0.0258</v>
      </c>
      <c r="K13" s="749">
        <v>100667</v>
      </c>
      <c r="L13" s="746">
        <v>100671</v>
      </c>
      <c r="M13" s="752">
        <f t="shared" si="2"/>
        <v>-4</v>
      </c>
      <c r="N13" s="752">
        <f t="shared" si="3"/>
        <v>-800</v>
      </c>
      <c r="O13" s="753">
        <f t="shared" si="1"/>
        <v>-0.0008</v>
      </c>
    </row>
    <row r="14" spans="1:15" s="754" customFormat="1" ht="21.75" customHeight="1" thickBot="1">
      <c r="A14" s="755" t="s">
        <v>425</v>
      </c>
      <c r="B14" s="756">
        <v>4865144</v>
      </c>
      <c r="C14" s="757" t="s">
        <v>13</v>
      </c>
      <c r="D14" s="757" t="s">
        <v>364</v>
      </c>
      <c r="E14" s="758">
        <v>200</v>
      </c>
      <c r="F14" s="759">
        <v>30935</v>
      </c>
      <c r="G14" s="756">
        <v>30608</v>
      </c>
      <c r="H14" s="760">
        <f t="shared" si="4"/>
        <v>327</v>
      </c>
      <c r="I14" s="760">
        <f t="shared" si="5"/>
        <v>65400</v>
      </c>
      <c r="J14" s="761">
        <f t="shared" si="0"/>
        <v>0.0654</v>
      </c>
      <c r="K14" s="759">
        <v>100689</v>
      </c>
      <c r="L14" s="756">
        <v>100667</v>
      </c>
      <c r="M14" s="762">
        <f t="shared" si="2"/>
        <v>22</v>
      </c>
      <c r="N14" s="762">
        <f t="shared" si="3"/>
        <v>4400</v>
      </c>
      <c r="O14" s="763">
        <f t="shared" si="1"/>
        <v>0.0044</v>
      </c>
    </row>
    <row r="15" s="754" customFormat="1" ht="19.5" customHeight="1" thickTop="1">
      <c r="A15" s="764"/>
    </row>
    <row r="16" spans="1:16" ht="15.75">
      <c r="A16" s="310"/>
      <c r="E16" s="765" t="s">
        <v>349</v>
      </c>
      <c r="J16" s="765">
        <f>SUM(J5:J14)</f>
        <v>0.6388</v>
      </c>
      <c r="K16" t="s">
        <v>429</v>
      </c>
      <c r="O16" s="765">
        <f>SUM(O5:O14)</f>
        <v>3.9602</v>
      </c>
      <c r="P16" t="s">
        <v>429</v>
      </c>
    </row>
    <row r="17" ht="12.75">
      <c r="A17" s="310"/>
    </row>
    <row r="18" ht="12.75">
      <c r="A18" s="310"/>
    </row>
    <row r="19" spans="1:16" ht="15">
      <c r="A19" s="766" t="s">
        <v>426</v>
      </c>
      <c r="J19" s="767">
        <f>J16/2</f>
        <v>0.3194</v>
      </c>
      <c r="K19" s="63" t="s">
        <v>429</v>
      </c>
      <c r="L19" s="767"/>
      <c r="M19" s="767"/>
      <c r="N19" s="767"/>
      <c r="O19" s="767">
        <f>O16/2</f>
        <v>1.9801</v>
      </c>
      <c r="P19" t="s">
        <v>429</v>
      </c>
    </row>
    <row r="20" spans="1:15" ht="15">
      <c r="A20" s="310"/>
      <c r="J20" s="767"/>
      <c r="K20" s="63"/>
      <c r="L20" s="767"/>
      <c r="M20" s="767"/>
      <c r="N20" s="767"/>
      <c r="O20" s="767"/>
    </row>
    <row r="21" spans="1:16" ht="15">
      <c r="A21" s="766" t="s">
        <v>427</v>
      </c>
      <c r="J21" s="767">
        <f>J16/2</f>
        <v>0.3194</v>
      </c>
      <c r="K21" s="63" t="s">
        <v>429</v>
      </c>
      <c r="L21" s="767"/>
      <c r="M21" s="767"/>
      <c r="N21" s="767"/>
      <c r="O21" s="767">
        <f>O16/2</f>
        <v>1.9801</v>
      </c>
      <c r="P21" t="s">
        <v>429</v>
      </c>
    </row>
    <row r="22" ht="12.75">
      <c r="A22" s="310"/>
    </row>
    <row r="23" ht="12.75">
      <c r="A23" s="310"/>
    </row>
    <row r="24" ht="12.75">
      <c r="A24" s="310"/>
    </row>
  </sheetData>
  <sheetProtection/>
  <printOptions/>
  <pageMargins left="0.51" right="0.37" top="1" bottom="1" header="0.5" footer="0.5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62" zoomScaleNormal="85" zoomScaleSheetLayoutView="62" zoomScalePageLayoutView="0" workbookViewId="0" topLeftCell="A1">
      <selection activeCell="R84" sqref="R84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254</v>
      </c>
    </row>
    <row r="2" spans="1:18" ht="15">
      <c r="A2" s="2" t="s">
        <v>255</v>
      </c>
      <c r="K2" s="58"/>
      <c r="Q2" s="310" t="str">
        <f>NDPL!$Q$1</f>
        <v>MARCH-2011</v>
      </c>
      <c r="R2" s="310"/>
    </row>
    <row r="3" ht="23.25">
      <c r="A3" s="3" t="s">
        <v>89</v>
      </c>
    </row>
    <row r="4" spans="1:16" ht="18.75" thickBot="1">
      <c r="A4" s="110" t="s">
        <v>263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01/04/11</v>
      </c>
      <c r="H5" s="41" t="str">
        <f>NDPL!H5</f>
        <v>INTIAL READING 01/03/11</v>
      </c>
      <c r="I5" s="41" t="s">
        <v>4</v>
      </c>
      <c r="J5" s="41" t="s">
        <v>5</v>
      </c>
      <c r="K5" s="41" t="s">
        <v>6</v>
      </c>
      <c r="L5" s="43" t="str">
        <f>NDPL!G5</f>
        <v>FINAL READING 01/04/11</v>
      </c>
      <c r="M5" s="41" t="str">
        <f>NDPL!H5</f>
        <v>INTIAL READING 01/03/11</v>
      </c>
      <c r="N5" s="41" t="s">
        <v>4</v>
      </c>
      <c r="O5" s="41" t="s">
        <v>5</v>
      </c>
      <c r="P5" s="41" t="s">
        <v>6</v>
      </c>
      <c r="Q5" s="42" t="s">
        <v>327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1"/>
      <c r="B7" s="492" t="s">
        <v>147</v>
      </c>
      <c r="C7" s="476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2"/>
    </row>
    <row r="8" spans="1:17" ht="15.75" customHeight="1">
      <c r="A8" s="493">
        <v>1</v>
      </c>
      <c r="B8" s="494" t="s">
        <v>90</v>
      </c>
      <c r="C8" s="499">
        <v>4865098</v>
      </c>
      <c r="D8" s="48" t="s">
        <v>13</v>
      </c>
      <c r="E8" s="49" t="s">
        <v>364</v>
      </c>
      <c r="F8" s="508">
        <v>100</v>
      </c>
      <c r="G8" s="449">
        <v>999998</v>
      </c>
      <c r="H8" s="450">
        <v>999998</v>
      </c>
      <c r="I8" s="528">
        <f>G8-H8</f>
        <v>0</v>
      </c>
      <c r="J8" s="528">
        <f>$F8*I8</f>
        <v>0</v>
      </c>
      <c r="K8" s="528">
        <f aca="true" t="shared" si="0" ref="K8:K49">J8/1000000</f>
        <v>0</v>
      </c>
      <c r="L8" s="449">
        <v>37954</v>
      </c>
      <c r="M8" s="450">
        <v>37954</v>
      </c>
      <c r="N8" s="528">
        <f>L8-M8</f>
        <v>0</v>
      </c>
      <c r="O8" s="528">
        <f>$F8*N8</f>
        <v>0</v>
      </c>
      <c r="P8" s="528">
        <f aca="true" t="shared" si="1" ref="P8:P49">O8/1000000</f>
        <v>0</v>
      </c>
      <c r="Q8" s="183"/>
    </row>
    <row r="9" spans="1:17" ht="15.75" customHeight="1">
      <c r="A9" s="493">
        <v>2</v>
      </c>
      <c r="B9" s="494" t="s">
        <v>91</v>
      </c>
      <c r="C9" s="499">
        <v>4865161</v>
      </c>
      <c r="D9" s="48" t="s">
        <v>13</v>
      </c>
      <c r="E9" s="49" t="s">
        <v>364</v>
      </c>
      <c r="F9" s="508">
        <v>100</v>
      </c>
      <c r="G9" s="449">
        <v>995030</v>
      </c>
      <c r="H9" s="450">
        <v>995668</v>
      </c>
      <c r="I9" s="528">
        <f aca="true" t="shared" si="2" ref="I9:I14">G9-H9</f>
        <v>-638</v>
      </c>
      <c r="J9" s="528">
        <f aca="true" t="shared" si="3" ref="J9:J49">$F9*I9</f>
        <v>-63800</v>
      </c>
      <c r="K9" s="528">
        <f t="shared" si="0"/>
        <v>-0.0638</v>
      </c>
      <c r="L9" s="449">
        <v>72118</v>
      </c>
      <c r="M9" s="450">
        <v>71485</v>
      </c>
      <c r="N9" s="528">
        <f aca="true" t="shared" si="4" ref="N9:N14">L9-M9</f>
        <v>633</v>
      </c>
      <c r="O9" s="528">
        <f aca="true" t="shared" si="5" ref="O9:O49">$F9*N9</f>
        <v>63300</v>
      </c>
      <c r="P9" s="528">
        <f t="shared" si="1"/>
        <v>0.0633</v>
      </c>
      <c r="Q9" s="183"/>
    </row>
    <row r="10" spans="1:17" ht="15.75" customHeight="1">
      <c r="A10" s="493">
        <v>3</v>
      </c>
      <c r="B10" s="494" t="s">
        <v>92</v>
      </c>
      <c r="C10" s="499">
        <v>4865099</v>
      </c>
      <c r="D10" s="48" t="s">
        <v>13</v>
      </c>
      <c r="E10" s="49" t="s">
        <v>364</v>
      </c>
      <c r="F10" s="508">
        <v>100</v>
      </c>
      <c r="G10" s="449">
        <v>14322</v>
      </c>
      <c r="H10" s="450">
        <v>14887</v>
      </c>
      <c r="I10" s="528">
        <f t="shared" si="2"/>
        <v>-565</v>
      </c>
      <c r="J10" s="528">
        <f t="shared" si="3"/>
        <v>-56500</v>
      </c>
      <c r="K10" s="528">
        <f t="shared" si="0"/>
        <v>-0.0565</v>
      </c>
      <c r="L10" s="449">
        <v>996606</v>
      </c>
      <c r="M10" s="450">
        <v>997172</v>
      </c>
      <c r="N10" s="528">
        <f t="shared" si="4"/>
        <v>-566</v>
      </c>
      <c r="O10" s="528">
        <f t="shared" si="5"/>
        <v>-56600</v>
      </c>
      <c r="P10" s="528">
        <f t="shared" si="1"/>
        <v>-0.0566</v>
      </c>
      <c r="Q10" s="183"/>
    </row>
    <row r="11" spans="1:17" ht="15.75" customHeight="1">
      <c r="A11" s="493">
        <v>4</v>
      </c>
      <c r="B11" s="494" t="s">
        <v>93</v>
      </c>
      <c r="C11" s="499">
        <v>4865162</v>
      </c>
      <c r="D11" s="48" t="s">
        <v>13</v>
      </c>
      <c r="E11" s="49" t="s">
        <v>364</v>
      </c>
      <c r="F11" s="508">
        <v>100</v>
      </c>
      <c r="G11" s="449">
        <v>22046</v>
      </c>
      <c r="H11" s="450">
        <v>22229</v>
      </c>
      <c r="I11" s="528">
        <f t="shared" si="2"/>
        <v>-183</v>
      </c>
      <c r="J11" s="528">
        <f t="shared" si="3"/>
        <v>-18300</v>
      </c>
      <c r="K11" s="528">
        <f t="shared" si="0"/>
        <v>-0.0183</v>
      </c>
      <c r="L11" s="449">
        <v>29357</v>
      </c>
      <c r="M11" s="450">
        <v>29018</v>
      </c>
      <c r="N11" s="528">
        <f t="shared" si="4"/>
        <v>339</v>
      </c>
      <c r="O11" s="528">
        <f t="shared" si="5"/>
        <v>33900</v>
      </c>
      <c r="P11" s="528">
        <f t="shared" si="1"/>
        <v>0.0339</v>
      </c>
      <c r="Q11" s="183"/>
    </row>
    <row r="12" spans="1:17" ht="15.75" customHeight="1">
      <c r="A12" s="493">
        <v>5</v>
      </c>
      <c r="B12" s="494" t="s">
        <v>94</v>
      </c>
      <c r="C12" s="499">
        <v>4865100</v>
      </c>
      <c r="D12" s="48" t="s">
        <v>13</v>
      </c>
      <c r="E12" s="49" t="s">
        <v>364</v>
      </c>
      <c r="F12" s="508">
        <v>100</v>
      </c>
      <c r="G12" s="449">
        <v>998890</v>
      </c>
      <c r="H12" s="450">
        <v>999058</v>
      </c>
      <c r="I12" s="528">
        <f t="shared" si="2"/>
        <v>-168</v>
      </c>
      <c r="J12" s="528">
        <f t="shared" si="3"/>
        <v>-16800</v>
      </c>
      <c r="K12" s="528">
        <f t="shared" si="0"/>
        <v>-0.0168</v>
      </c>
      <c r="L12" s="449">
        <v>999475</v>
      </c>
      <c r="M12" s="450">
        <v>998181</v>
      </c>
      <c r="N12" s="528">
        <f t="shared" si="4"/>
        <v>1294</v>
      </c>
      <c r="O12" s="528">
        <f t="shared" si="5"/>
        <v>129400</v>
      </c>
      <c r="P12" s="528">
        <f t="shared" si="1"/>
        <v>0.1294</v>
      </c>
      <c r="Q12" s="183"/>
    </row>
    <row r="13" spans="1:17" ht="15.75" customHeight="1">
      <c r="A13" s="493">
        <v>6</v>
      </c>
      <c r="B13" s="494" t="s">
        <v>95</v>
      </c>
      <c r="C13" s="499">
        <v>4865101</v>
      </c>
      <c r="D13" s="48" t="s">
        <v>13</v>
      </c>
      <c r="E13" s="49" t="s">
        <v>364</v>
      </c>
      <c r="F13" s="508">
        <v>100</v>
      </c>
      <c r="G13" s="449">
        <v>8880</v>
      </c>
      <c r="H13" s="450">
        <v>8683</v>
      </c>
      <c r="I13" s="528">
        <f t="shared" si="2"/>
        <v>197</v>
      </c>
      <c r="J13" s="528">
        <f t="shared" si="3"/>
        <v>19700</v>
      </c>
      <c r="K13" s="528">
        <f t="shared" si="0"/>
        <v>0.0197</v>
      </c>
      <c r="L13" s="449">
        <v>69570</v>
      </c>
      <c r="M13" s="450">
        <v>68177</v>
      </c>
      <c r="N13" s="528">
        <f t="shared" si="4"/>
        <v>1393</v>
      </c>
      <c r="O13" s="528">
        <f t="shared" si="5"/>
        <v>139300</v>
      </c>
      <c r="P13" s="528">
        <f t="shared" si="1"/>
        <v>0.1393</v>
      </c>
      <c r="Q13" s="183"/>
    </row>
    <row r="14" spans="1:17" ht="15.75" customHeight="1">
      <c r="A14" s="493">
        <v>7</v>
      </c>
      <c r="B14" s="494" t="s">
        <v>96</v>
      </c>
      <c r="C14" s="499">
        <v>4865102</v>
      </c>
      <c r="D14" s="48" t="s">
        <v>13</v>
      </c>
      <c r="E14" s="49" t="s">
        <v>364</v>
      </c>
      <c r="F14" s="508">
        <v>100</v>
      </c>
      <c r="G14" s="449">
        <v>1000081</v>
      </c>
      <c r="H14" s="450">
        <v>999248</v>
      </c>
      <c r="I14" s="528">
        <f t="shared" si="2"/>
        <v>833</v>
      </c>
      <c r="J14" s="528">
        <f t="shared" si="3"/>
        <v>83300</v>
      </c>
      <c r="K14" s="528">
        <f t="shared" si="0"/>
        <v>0.0833</v>
      </c>
      <c r="L14" s="449">
        <v>47610</v>
      </c>
      <c r="M14" s="450">
        <v>46722</v>
      </c>
      <c r="N14" s="528">
        <f t="shared" si="4"/>
        <v>888</v>
      </c>
      <c r="O14" s="528">
        <f t="shared" si="5"/>
        <v>88800</v>
      </c>
      <c r="P14" s="528">
        <f t="shared" si="1"/>
        <v>0.0888</v>
      </c>
      <c r="Q14" s="183" t="s">
        <v>391</v>
      </c>
    </row>
    <row r="15" spans="1:17" ht="15.75" customHeight="1">
      <c r="A15" s="493"/>
      <c r="B15" s="496" t="s">
        <v>12</v>
      </c>
      <c r="C15" s="499"/>
      <c r="D15" s="48"/>
      <c r="E15" s="48"/>
      <c r="F15" s="508"/>
      <c r="G15" s="449"/>
      <c r="H15" s="450"/>
      <c r="I15" s="528"/>
      <c r="J15" s="528"/>
      <c r="K15" s="528"/>
      <c r="L15" s="529"/>
      <c r="M15" s="528"/>
      <c r="N15" s="528"/>
      <c r="O15" s="528"/>
      <c r="P15" s="528"/>
      <c r="Q15" s="183"/>
    </row>
    <row r="16" spans="1:17" ht="15.75" customHeight="1">
      <c r="A16" s="493">
        <v>8</v>
      </c>
      <c r="B16" s="494" t="s">
        <v>388</v>
      </c>
      <c r="C16" s="499">
        <v>4864884</v>
      </c>
      <c r="D16" s="48" t="s">
        <v>13</v>
      </c>
      <c r="E16" s="49" t="s">
        <v>364</v>
      </c>
      <c r="F16" s="508">
        <v>1000</v>
      </c>
      <c r="G16" s="449">
        <v>999984</v>
      </c>
      <c r="H16" s="450">
        <v>999987</v>
      </c>
      <c r="I16" s="528">
        <f>G16-H16</f>
        <v>-3</v>
      </c>
      <c r="J16" s="528">
        <f t="shared" si="3"/>
        <v>-3000</v>
      </c>
      <c r="K16" s="528">
        <f t="shared" si="0"/>
        <v>-0.003</v>
      </c>
      <c r="L16" s="449">
        <v>214</v>
      </c>
      <c r="M16" s="450">
        <v>209</v>
      </c>
      <c r="N16" s="528">
        <f>L16-M16</f>
        <v>5</v>
      </c>
      <c r="O16" s="528">
        <f t="shared" si="5"/>
        <v>5000</v>
      </c>
      <c r="P16" s="528">
        <f t="shared" si="1"/>
        <v>0.005</v>
      </c>
      <c r="Q16" s="585"/>
    </row>
    <row r="17" spans="1:17" ht="15.75" customHeight="1">
      <c r="A17" s="493">
        <v>9</v>
      </c>
      <c r="B17" s="494" t="s">
        <v>97</v>
      </c>
      <c r="C17" s="499">
        <v>4864831</v>
      </c>
      <c r="D17" s="48" t="s">
        <v>13</v>
      </c>
      <c r="E17" s="49" t="s">
        <v>364</v>
      </c>
      <c r="F17" s="508">
        <v>1000</v>
      </c>
      <c r="G17" s="449">
        <v>999907</v>
      </c>
      <c r="H17" s="450">
        <v>999912</v>
      </c>
      <c r="I17" s="528">
        <f aca="true" t="shared" si="6" ref="I17:I49">G17-H17</f>
        <v>-5</v>
      </c>
      <c r="J17" s="528">
        <f t="shared" si="3"/>
        <v>-5000</v>
      </c>
      <c r="K17" s="528">
        <f t="shared" si="0"/>
        <v>-0.005</v>
      </c>
      <c r="L17" s="449">
        <v>2296</v>
      </c>
      <c r="M17" s="450">
        <v>2278</v>
      </c>
      <c r="N17" s="528">
        <f aca="true" t="shared" si="7" ref="N17:N49">L17-M17</f>
        <v>18</v>
      </c>
      <c r="O17" s="528">
        <f t="shared" si="5"/>
        <v>18000</v>
      </c>
      <c r="P17" s="528">
        <f t="shared" si="1"/>
        <v>0.018</v>
      </c>
      <c r="Q17" s="183"/>
    </row>
    <row r="18" spans="1:17" ht="15.75" customHeight="1">
      <c r="A18" s="493">
        <v>10</v>
      </c>
      <c r="B18" s="494" t="s">
        <v>129</v>
      </c>
      <c r="C18" s="499">
        <v>4864832</v>
      </c>
      <c r="D18" s="48" t="s">
        <v>13</v>
      </c>
      <c r="E18" s="49" t="s">
        <v>364</v>
      </c>
      <c r="F18" s="508">
        <v>1000</v>
      </c>
      <c r="G18" s="449">
        <v>104</v>
      </c>
      <c r="H18" s="450">
        <v>101</v>
      </c>
      <c r="I18" s="528">
        <f t="shared" si="6"/>
        <v>3</v>
      </c>
      <c r="J18" s="528">
        <f t="shared" si="3"/>
        <v>3000</v>
      </c>
      <c r="K18" s="528">
        <f t="shared" si="0"/>
        <v>0.003</v>
      </c>
      <c r="L18" s="449">
        <v>1431</v>
      </c>
      <c r="M18" s="450">
        <v>1423</v>
      </c>
      <c r="N18" s="528">
        <f t="shared" si="7"/>
        <v>8</v>
      </c>
      <c r="O18" s="528">
        <f t="shared" si="5"/>
        <v>8000</v>
      </c>
      <c r="P18" s="528">
        <f t="shared" si="1"/>
        <v>0.008</v>
      </c>
      <c r="Q18" s="183"/>
    </row>
    <row r="19" spans="1:17" ht="15.75" customHeight="1">
      <c r="A19" s="493">
        <v>11</v>
      </c>
      <c r="B19" s="494" t="s">
        <v>98</v>
      </c>
      <c r="C19" s="499">
        <v>4864833</v>
      </c>
      <c r="D19" s="48" t="s">
        <v>13</v>
      </c>
      <c r="E19" s="49" t="s">
        <v>364</v>
      </c>
      <c r="F19" s="508">
        <v>1000</v>
      </c>
      <c r="G19" s="449">
        <v>156</v>
      </c>
      <c r="H19" s="450">
        <v>188</v>
      </c>
      <c r="I19" s="528">
        <f t="shared" si="6"/>
        <v>-32</v>
      </c>
      <c r="J19" s="528">
        <f t="shared" si="3"/>
        <v>-32000</v>
      </c>
      <c r="K19" s="528">
        <f t="shared" si="0"/>
        <v>-0.032</v>
      </c>
      <c r="L19" s="449">
        <v>2630</v>
      </c>
      <c r="M19" s="450">
        <v>2638</v>
      </c>
      <c r="N19" s="528">
        <f t="shared" si="7"/>
        <v>-8</v>
      </c>
      <c r="O19" s="528">
        <f t="shared" si="5"/>
        <v>-8000</v>
      </c>
      <c r="P19" s="528">
        <f t="shared" si="1"/>
        <v>-0.008</v>
      </c>
      <c r="Q19" s="183"/>
    </row>
    <row r="20" spans="1:17" ht="15.75" customHeight="1">
      <c r="A20" s="493">
        <v>12</v>
      </c>
      <c r="B20" s="494" t="s">
        <v>99</v>
      </c>
      <c r="C20" s="499">
        <v>4864834</v>
      </c>
      <c r="D20" s="48" t="s">
        <v>13</v>
      </c>
      <c r="E20" s="49" t="s">
        <v>364</v>
      </c>
      <c r="F20" s="508">
        <v>1000</v>
      </c>
      <c r="G20" s="449">
        <v>205</v>
      </c>
      <c r="H20" s="450">
        <v>213</v>
      </c>
      <c r="I20" s="528">
        <f t="shared" si="6"/>
        <v>-8</v>
      </c>
      <c r="J20" s="528">
        <f t="shared" si="3"/>
        <v>-8000</v>
      </c>
      <c r="K20" s="528">
        <f t="shared" si="0"/>
        <v>-0.008</v>
      </c>
      <c r="L20" s="449">
        <v>1745</v>
      </c>
      <c r="M20" s="450">
        <v>1844</v>
      </c>
      <c r="N20" s="528">
        <f t="shared" si="7"/>
        <v>-99</v>
      </c>
      <c r="O20" s="528">
        <f t="shared" si="5"/>
        <v>-99000</v>
      </c>
      <c r="P20" s="528">
        <f t="shared" si="1"/>
        <v>-0.099</v>
      </c>
      <c r="Q20" s="183"/>
    </row>
    <row r="21" spans="1:17" ht="15.75" customHeight="1">
      <c r="A21" s="493">
        <v>13</v>
      </c>
      <c r="B21" s="429" t="s">
        <v>100</v>
      </c>
      <c r="C21" s="499">
        <v>4864835</v>
      </c>
      <c r="D21" s="52" t="s">
        <v>13</v>
      </c>
      <c r="E21" s="49" t="s">
        <v>364</v>
      </c>
      <c r="F21" s="508">
        <v>1000</v>
      </c>
      <c r="G21" s="449">
        <v>319</v>
      </c>
      <c r="H21" s="450">
        <v>312</v>
      </c>
      <c r="I21" s="528">
        <f t="shared" si="6"/>
        <v>7</v>
      </c>
      <c r="J21" s="528">
        <f t="shared" si="3"/>
        <v>7000</v>
      </c>
      <c r="K21" s="528">
        <f t="shared" si="0"/>
        <v>0.007</v>
      </c>
      <c r="L21" s="449">
        <v>1358</v>
      </c>
      <c r="M21" s="450">
        <v>765</v>
      </c>
      <c r="N21" s="528">
        <f t="shared" si="7"/>
        <v>593</v>
      </c>
      <c r="O21" s="528">
        <f t="shared" si="5"/>
        <v>593000</v>
      </c>
      <c r="P21" s="528">
        <f t="shared" si="1"/>
        <v>0.593</v>
      </c>
      <c r="Q21" s="183"/>
    </row>
    <row r="22" spans="1:17" ht="15.75" customHeight="1">
      <c r="A22" s="493">
        <v>14</v>
      </c>
      <c r="B22" s="494" t="s">
        <v>101</v>
      </c>
      <c r="C22" s="499">
        <v>4864836</v>
      </c>
      <c r="D22" s="48" t="s">
        <v>13</v>
      </c>
      <c r="E22" s="49" t="s">
        <v>364</v>
      </c>
      <c r="F22" s="508">
        <v>1000</v>
      </c>
      <c r="G22" s="449">
        <v>32</v>
      </c>
      <c r="H22" s="450">
        <v>31</v>
      </c>
      <c r="I22" s="528">
        <f t="shared" si="6"/>
        <v>1</v>
      </c>
      <c r="J22" s="528">
        <f t="shared" si="3"/>
        <v>1000</v>
      </c>
      <c r="K22" s="528">
        <f t="shared" si="0"/>
        <v>0.001</v>
      </c>
      <c r="L22" s="449">
        <v>13503</v>
      </c>
      <c r="M22" s="450">
        <v>13331</v>
      </c>
      <c r="N22" s="528">
        <f t="shared" si="7"/>
        <v>172</v>
      </c>
      <c r="O22" s="528">
        <f t="shared" si="5"/>
        <v>172000</v>
      </c>
      <c r="P22" s="528">
        <f t="shared" si="1"/>
        <v>0.172</v>
      </c>
      <c r="Q22" s="183"/>
    </row>
    <row r="23" spans="1:17" ht="15.75" customHeight="1">
      <c r="A23" s="493">
        <v>15</v>
      </c>
      <c r="B23" s="494" t="s">
        <v>102</v>
      </c>
      <c r="C23" s="499">
        <v>4864837</v>
      </c>
      <c r="D23" s="48" t="s">
        <v>13</v>
      </c>
      <c r="E23" s="49" t="s">
        <v>364</v>
      </c>
      <c r="F23" s="508">
        <v>1000</v>
      </c>
      <c r="G23" s="449">
        <v>153</v>
      </c>
      <c r="H23" s="450">
        <v>136</v>
      </c>
      <c r="I23" s="528">
        <f t="shared" si="6"/>
        <v>17</v>
      </c>
      <c r="J23" s="528">
        <f t="shared" si="3"/>
        <v>17000</v>
      </c>
      <c r="K23" s="528">
        <f t="shared" si="0"/>
        <v>0.017</v>
      </c>
      <c r="L23" s="449">
        <v>33649</v>
      </c>
      <c r="M23" s="450">
        <v>33548</v>
      </c>
      <c r="N23" s="528">
        <f t="shared" si="7"/>
        <v>101</v>
      </c>
      <c r="O23" s="528">
        <f t="shared" si="5"/>
        <v>101000</v>
      </c>
      <c r="P23" s="353">
        <f t="shared" si="1"/>
        <v>0.101</v>
      </c>
      <c r="Q23" s="183"/>
    </row>
    <row r="24" spans="1:17" ht="15.75" customHeight="1">
      <c r="A24" s="493">
        <v>16</v>
      </c>
      <c r="B24" s="494" t="s">
        <v>103</v>
      </c>
      <c r="C24" s="499">
        <v>4864838</v>
      </c>
      <c r="D24" s="48" t="s">
        <v>13</v>
      </c>
      <c r="E24" s="49" t="s">
        <v>364</v>
      </c>
      <c r="F24" s="508">
        <v>1000</v>
      </c>
      <c r="G24" s="449">
        <v>261</v>
      </c>
      <c r="H24" s="450">
        <v>261</v>
      </c>
      <c r="I24" s="528">
        <f t="shared" si="6"/>
        <v>0</v>
      </c>
      <c r="J24" s="528">
        <f t="shared" si="3"/>
        <v>0</v>
      </c>
      <c r="K24" s="528">
        <f t="shared" si="0"/>
        <v>0</v>
      </c>
      <c r="L24" s="449">
        <v>8184</v>
      </c>
      <c r="M24" s="450">
        <v>7175</v>
      </c>
      <c r="N24" s="528">
        <f t="shared" si="7"/>
        <v>1009</v>
      </c>
      <c r="O24" s="528">
        <f t="shared" si="5"/>
        <v>1009000</v>
      </c>
      <c r="P24" s="528">
        <f t="shared" si="1"/>
        <v>1.009</v>
      </c>
      <c r="Q24" s="183"/>
    </row>
    <row r="25" spans="1:17" ht="15.75" customHeight="1">
      <c r="A25" s="493">
        <v>17</v>
      </c>
      <c r="B25" s="494" t="s">
        <v>127</v>
      </c>
      <c r="C25" s="499">
        <v>4864839</v>
      </c>
      <c r="D25" s="48" t="s">
        <v>13</v>
      </c>
      <c r="E25" s="49" t="s">
        <v>364</v>
      </c>
      <c r="F25" s="508">
        <v>1000</v>
      </c>
      <c r="G25" s="449">
        <v>194</v>
      </c>
      <c r="H25" s="450">
        <v>229</v>
      </c>
      <c r="I25" s="528">
        <f t="shared" si="6"/>
        <v>-35</v>
      </c>
      <c r="J25" s="528">
        <f t="shared" si="3"/>
        <v>-35000</v>
      </c>
      <c r="K25" s="528">
        <f t="shared" si="0"/>
        <v>-0.035</v>
      </c>
      <c r="L25" s="449">
        <v>5040</v>
      </c>
      <c r="M25" s="450">
        <v>5055</v>
      </c>
      <c r="N25" s="528">
        <f t="shared" si="7"/>
        <v>-15</v>
      </c>
      <c r="O25" s="528">
        <f t="shared" si="5"/>
        <v>-15000</v>
      </c>
      <c r="P25" s="528">
        <f t="shared" si="1"/>
        <v>-0.015</v>
      </c>
      <c r="Q25" s="183"/>
    </row>
    <row r="26" spans="1:17" ht="15.75" customHeight="1">
      <c r="A26" s="493">
        <v>18</v>
      </c>
      <c r="B26" s="494" t="s">
        <v>130</v>
      </c>
      <c r="C26" s="499">
        <v>4864786</v>
      </c>
      <c r="D26" s="48" t="s">
        <v>13</v>
      </c>
      <c r="E26" s="49" t="s">
        <v>364</v>
      </c>
      <c r="F26" s="508">
        <v>100</v>
      </c>
      <c r="G26" s="449">
        <v>28711</v>
      </c>
      <c r="H26" s="450">
        <v>28663</v>
      </c>
      <c r="I26" s="528">
        <f t="shared" si="6"/>
        <v>48</v>
      </c>
      <c r="J26" s="528">
        <f t="shared" si="3"/>
        <v>4800</v>
      </c>
      <c r="K26" s="528">
        <f t="shared" si="0"/>
        <v>0.0048</v>
      </c>
      <c r="L26" s="449">
        <v>418</v>
      </c>
      <c r="M26" s="450">
        <v>418</v>
      </c>
      <c r="N26" s="528">
        <f t="shared" si="7"/>
        <v>0</v>
      </c>
      <c r="O26" s="528">
        <f t="shared" si="5"/>
        <v>0</v>
      </c>
      <c r="P26" s="528">
        <f t="shared" si="1"/>
        <v>0</v>
      </c>
      <c r="Q26" s="183"/>
    </row>
    <row r="27" spans="1:17" ht="15.75" customHeight="1">
      <c r="A27" s="493">
        <v>19</v>
      </c>
      <c r="B27" s="494" t="s">
        <v>128</v>
      </c>
      <c r="C27" s="499">
        <v>4864883</v>
      </c>
      <c r="D27" s="48" t="s">
        <v>13</v>
      </c>
      <c r="E27" s="49" t="s">
        <v>364</v>
      </c>
      <c r="F27" s="508">
        <v>1000</v>
      </c>
      <c r="G27" s="449">
        <v>998958</v>
      </c>
      <c r="H27" s="450">
        <v>998954</v>
      </c>
      <c r="I27" s="528">
        <f t="shared" si="6"/>
        <v>4</v>
      </c>
      <c r="J27" s="528">
        <f t="shared" si="3"/>
        <v>4000</v>
      </c>
      <c r="K27" s="528">
        <f t="shared" si="0"/>
        <v>0.004</v>
      </c>
      <c r="L27" s="449">
        <v>5029</v>
      </c>
      <c r="M27" s="450">
        <v>5011</v>
      </c>
      <c r="N27" s="528">
        <f t="shared" si="7"/>
        <v>18</v>
      </c>
      <c r="O27" s="528">
        <f t="shared" si="5"/>
        <v>18000</v>
      </c>
      <c r="P27" s="528">
        <f t="shared" si="1"/>
        <v>0.018</v>
      </c>
      <c r="Q27" s="183"/>
    </row>
    <row r="28" spans="1:17" ht="15.75" customHeight="1">
      <c r="A28" s="493"/>
      <c r="B28" s="496" t="s">
        <v>104</v>
      </c>
      <c r="C28" s="499"/>
      <c r="D28" s="48"/>
      <c r="E28" s="48"/>
      <c r="F28" s="508"/>
      <c r="G28" s="449"/>
      <c r="H28" s="450"/>
      <c r="I28" s="23"/>
      <c r="J28" s="23"/>
      <c r="K28" s="243"/>
      <c r="L28" s="102"/>
      <c r="M28" s="23"/>
      <c r="N28" s="23"/>
      <c r="O28" s="23"/>
      <c r="P28" s="243"/>
      <c r="Q28" s="183"/>
    </row>
    <row r="29" spans="1:17" ht="15.75" customHeight="1">
      <c r="A29" s="493">
        <v>20</v>
      </c>
      <c r="B29" s="494" t="s">
        <v>105</v>
      </c>
      <c r="C29" s="499">
        <v>4865041</v>
      </c>
      <c r="D29" s="48" t="s">
        <v>13</v>
      </c>
      <c r="E29" s="49" t="s">
        <v>364</v>
      </c>
      <c r="F29" s="508">
        <v>1100</v>
      </c>
      <c r="G29" s="449">
        <v>999998</v>
      </c>
      <c r="H29" s="450">
        <v>999998</v>
      </c>
      <c r="I29" s="528">
        <f t="shared" si="6"/>
        <v>0</v>
      </c>
      <c r="J29" s="528">
        <f t="shared" si="3"/>
        <v>0</v>
      </c>
      <c r="K29" s="528">
        <f t="shared" si="0"/>
        <v>0</v>
      </c>
      <c r="L29" s="449">
        <v>864589</v>
      </c>
      <c r="M29" s="450">
        <v>869326</v>
      </c>
      <c r="N29" s="528">
        <f t="shared" si="7"/>
        <v>-4737</v>
      </c>
      <c r="O29" s="528">
        <f t="shared" si="5"/>
        <v>-5210700</v>
      </c>
      <c r="P29" s="528">
        <f t="shared" si="1"/>
        <v>-5.2107</v>
      </c>
      <c r="Q29" s="183"/>
    </row>
    <row r="30" spans="1:17" ht="15.75" customHeight="1">
      <c r="A30" s="493">
        <v>21</v>
      </c>
      <c r="B30" s="494" t="s">
        <v>106</v>
      </c>
      <c r="C30" s="499">
        <v>4865042</v>
      </c>
      <c r="D30" s="48" t="s">
        <v>13</v>
      </c>
      <c r="E30" s="49" t="s">
        <v>364</v>
      </c>
      <c r="F30" s="508">
        <v>1100</v>
      </c>
      <c r="G30" s="449">
        <v>999999</v>
      </c>
      <c r="H30" s="450">
        <v>999999</v>
      </c>
      <c r="I30" s="528">
        <f t="shared" si="6"/>
        <v>0</v>
      </c>
      <c r="J30" s="528">
        <f t="shared" si="3"/>
        <v>0</v>
      </c>
      <c r="K30" s="528">
        <f t="shared" si="0"/>
        <v>0</v>
      </c>
      <c r="L30" s="449">
        <v>900438</v>
      </c>
      <c r="M30" s="450">
        <v>903442</v>
      </c>
      <c r="N30" s="528">
        <f t="shared" si="7"/>
        <v>-3004</v>
      </c>
      <c r="O30" s="528">
        <f t="shared" si="5"/>
        <v>-3304400</v>
      </c>
      <c r="P30" s="528">
        <f t="shared" si="1"/>
        <v>-3.3044</v>
      </c>
      <c r="Q30" s="183"/>
    </row>
    <row r="31" spans="1:17" ht="15.75" customHeight="1">
      <c r="A31" s="493">
        <v>22</v>
      </c>
      <c r="B31" s="494" t="s">
        <v>386</v>
      </c>
      <c r="C31" s="499">
        <v>4864943</v>
      </c>
      <c r="D31" s="48" t="s">
        <v>13</v>
      </c>
      <c r="E31" s="49" t="s">
        <v>364</v>
      </c>
      <c r="F31" s="508">
        <v>1000</v>
      </c>
      <c r="G31" s="449">
        <v>996522</v>
      </c>
      <c r="H31" s="450">
        <v>997235</v>
      </c>
      <c r="I31" s="528">
        <f>G31-H31</f>
        <v>-713</v>
      </c>
      <c r="J31" s="528">
        <f>$F31*I31</f>
        <v>-713000</v>
      </c>
      <c r="K31" s="528">
        <f>J31/1000000</f>
        <v>-0.713</v>
      </c>
      <c r="L31" s="449">
        <v>10117</v>
      </c>
      <c r="M31" s="450">
        <v>10117</v>
      </c>
      <c r="N31" s="528">
        <f>L31-M31</f>
        <v>0</v>
      </c>
      <c r="O31" s="528">
        <f>$F31*N31</f>
        <v>0</v>
      </c>
      <c r="P31" s="528">
        <f>O31/1000000</f>
        <v>0</v>
      </c>
      <c r="Q31" s="183"/>
    </row>
    <row r="32" spans="1:17" ht="15.75" customHeight="1">
      <c r="A32" s="493"/>
      <c r="B32" s="496" t="s">
        <v>35</v>
      </c>
      <c r="C32" s="499"/>
      <c r="D32" s="48"/>
      <c r="E32" s="48"/>
      <c r="F32" s="508"/>
      <c r="G32" s="449"/>
      <c r="H32" s="450"/>
      <c r="I32" s="528"/>
      <c r="J32" s="528"/>
      <c r="K32" s="243">
        <f>SUM(K16:K31)</f>
        <v>-0.7592</v>
      </c>
      <c r="L32" s="529"/>
      <c r="M32" s="528"/>
      <c r="N32" s="528"/>
      <c r="O32" s="528"/>
      <c r="P32" s="243">
        <f>SUM(P16:P31)</f>
        <v>-6.713100000000001</v>
      </c>
      <c r="Q32" s="183"/>
    </row>
    <row r="33" spans="1:17" ht="15.75" customHeight="1">
      <c r="A33" s="493">
        <v>23</v>
      </c>
      <c r="B33" s="494" t="s">
        <v>107</v>
      </c>
      <c r="C33" s="499">
        <v>4864910</v>
      </c>
      <c r="D33" s="48" t="s">
        <v>13</v>
      </c>
      <c r="E33" s="49" t="s">
        <v>364</v>
      </c>
      <c r="F33" s="508">
        <v>-1000</v>
      </c>
      <c r="G33" s="449">
        <v>967111</v>
      </c>
      <c r="H33" s="450">
        <v>967259</v>
      </c>
      <c r="I33" s="528">
        <f t="shared" si="6"/>
        <v>-148</v>
      </c>
      <c r="J33" s="528">
        <f t="shared" si="3"/>
        <v>148000</v>
      </c>
      <c r="K33" s="528">
        <f t="shared" si="0"/>
        <v>0.148</v>
      </c>
      <c r="L33" s="449">
        <v>980297</v>
      </c>
      <c r="M33" s="450">
        <v>980473</v>
      </c>
      <c r="N33" s="528">
        <f t="shared" si="7"/>
        <v>-176</v>
      </c>
      <c r="O33" s="528">
        <f t="shared" si="5"/>
        <v>176000</v>
      </c>
      <c r="P33" s="528">
        <f t="shared" si="1"/>
        <v>0.176</v>
      </c>
      <c r="Q33" s="183"/>
    </row>
    <row r="34" spans="1:17" ht="15.75" customHeight="1">
      <c r="A34" s="493">
        <v>24</v>
      </c>
      <c r="B34" s="494" t="s">
        <v>108</v>
      </c>
      <c r="C34" s="499">
        <v>4864911</v>
      </c>
      <c r="D34" s="48" t="s">
        <v>13</v>
      </c>
      <c r="E34" s="49" t="s">
        <v>364</v>
      </c>
      <c r="F34" s="508">
        <v>-1000</v>
      </c>
      <c r="G34" s="449">
        <v>986196</v>
      </c>
      <c r="H34" s="450">
        <v>986545</v>
      </c>
      <c r="I34" s="528">
        <f t="shared" si="6"/>
        <v>-349</v>
      </c>
      <c r="J34" s="528">
        <f t="shared" si="3"/>
        <v>349000</v>
      </c>
      <c r="K34" s="528">
        <f t="shared" si="0"/>
        <v>0.349</v>
      </c>
      <c r="L34" s="449">
        <v>986718</v>
      </c>
      <c r="M34" s="450">
        <v>987059</v>
      </c>
      <c r="N34" s="528">
        <f t="shared" si="7"/>
        <v>-341</v>
      </c>
      <c r="O34" s="528">
        <f t="shared" si="5"/>
        <v>341000</v>
      </c>
      <c r="P34" s="528">
        <f t="shared" si="1"/>
        <v>0.341</v>
      </c>
      <c r="Q34" s="183"/>
    </row>
    <row r="35" spans="1:17" ht="15.75" customHeight="1">
      <c r="A35" s="493">
        <v>25</v>
      </c>
      <c r="B35" s="547" t="s">
        <v>151</v>
      </c>
      <c r="C35" s="509">
        <v>4902571</v>
      </c>
      <c r="D35" s="14" t="s">
        <v>13</v>
      </c>
      <c r="E35" s="49" t="s">
        <v>364</v>
      </c>
      <c r="F35" s="509">
        <v>300</v>
      </c>
      <c r="G35" s="449">
        <v>2</v>
      </c>
      <c r="H35" s="450">
        <v>2</v>
      </c>
      <c r="I35" s="528">
        <f t="shared" si="6"/>
        <v>0</v>
      </c>
      <c r="J35" s="528">
        <f t="shared" si="3"/>
        <v>0</v>
      </c>
      <c r="K35" s="528">
        <f t="shared" si="0"/>
        <v>0</v>
      </c>
      <c r="L35" s="449">
        <v>999951</v>
      </c>
      <c r="M35" s="450">
        <v>999944</v>
      </c>
      <c r="N35" s="528">
        <f t="shared" si="7"/>
        <v>7</v>
      </c>
      <c r="O35" s="528">
        <f t="shared" si="5"/>
        <v>2100</v>
      </c>
      <c r="P35" s="528">
        <f t="shared" si="1"/>
        <v>0.0021</v>
      </c>
      <c r="Q35" s="183"/>
    </row>
    <row r="36" spans="1:17" ht="15.75" customHeight="1">
      <c r="A36" s="493"/>
      <c r="B36" s="496" t="s">
        <v>29</v>
      </c>
      <c r="C36" s="499"/>
      <c r="D36" s="48"/>
      <c r="E36" s="48"/>
      <c r="F36" s="508"/>
      <c r="G36" s="449"/>
      <c r="H36" s="450"/>
      <c r="I36" s="528"/>
      <c r="J36" s="528"/>
      <c r="K36" s="528"/>
      <c r="L36" s="529"/>
      <c r="M36" s="528"/>
      <c r="N36" s="528"/>
      <c r="O36" s="528"/>
      <c r="P36" s="528"/>
      <c r="Q36" s="183"/>
    </row>
    <row r="37" spans="1:17" ht="15.75" customHeight="1">
      <c r="A37" s="493">
        <v>26</v>
      </c>
      <c r="B37" s="429" t="s">
        <v>50</v>
      </c>
      <c r="C37" s="499">
        <v>4864830</v>
      </c>
      <c r="D37" s="52" t="s">
        <v>13</v>
      </c>
      <c r="E37" s="49" t="s">
        <v>364</v>
      </c>
      <c r="F37" s="508">
        <v>1000</v>
      </c>
      <c r="G37" s="449">
        <v>893</v>
      </c>
      <c r="H37" s="450">
        <v>813</v>
      </c>
      <c r="I37" s="528">
        <f t="shared" si="6"/>
        <v>80</v>
      </c>
      <c r="J37" s="528">
        <f t="shared" si="3"/>
        <v>80000</v>
      </c>
      <c r="K37" s="528">
        <f t="shared" si="0"/>
        <v>0.08</v>
      </c>
      <c r="L37" s="449">
        <v>49311</v>
      </c>
      <c r="M37" s="450">
        <v>48936</v>
      </c>
      <c r="N37" s="528">
        <f t="shared" si="7"/>
        <v>375</v>
      </c>
      <c r="O37" s="528">
        <f t="shared" si="5"/>
        <v>375000</v>
      </c>
      <c r="P37" s="528">
        <f t="shared" si="1"/>
        <v>0.375</v>
      </c>
      <c r="Q37" s="183"/>
    </row>
    <row r="38" spans="1:17" ht="15.75" customHeight="1">
      <c r="A38" s="493"/>
      <c r="B38" s="496" t="s">
        <v>109</v>
      </c>
      <c r="C38" s="499"/>
      <c r="D38" s="48"/>
      <c r="E38" s="48"/>
      <c r="F38" s="508"/>
      <c r="G38" s="449"/>
      <c r="H38" s="450"/>
      <c r="I38" s="528"/>
      <c r="J38" s="528"/>
      <c r="K38" s="528"/>
      <c r="L38" s="529"/>
      <c r="M38" s="528"/>
      <c r="N38" s="528"/>
      <c r="O38" s="528"/>
      <c r="P38" s="528"/>
      <c r="Q38" s="183"/>
    </row>
    <row r="39" spans="1:17" ht="15.75" customHeight="1">
      <c r="A39" s="493">
        <v>27</v>
      </c>
      <c r="B39" s="494" t="s">
        <v>110</v>
      </c>
      <c r="C39" s="499">
        <v>4864962</v>
      </c>
      <c r="D39" s="48" t="s">
        <v>13</v>
      </c>
      <c r="E39" s="49" t="s">
        <v>364</v>
      </c>
      <c r="F39" s="508">
        <v>-1000</v>
      </c>
      <c r="G39" s="449">
        <v>553</v>
      </c>
      <c r="H39" s="450">
        <v>556</v>
      </c>
      <c r="I39" s="528">
        <f t="shared" si="6"/>
        <v>-3</v>
      </c>
      <c r="J39" s="528">
        <f t="shared" si="3"/>
        <v>3000</v>
      </c>
      <c r="K39" s="528">
        <f t="shared" si="0"/>
        <v>0.003</v>
      </c>
      <c r="L39" s="449">
        <v>980284</v>
      </c>
      <c r="M39" s="450">
        <v>980659</v>
      </c>
      <c r="N39" s="528">
        <f t="shared" si="7"/>
        <v>-375</v>
      </c>
      <c r="O39" s="528">
        <f t="shared" si="5"/>
        <v>375000</v>
      </c>
      <c r="P39" s="528">
        <f t="shared" si="1"/>
        <v>0.375</v>
      </c>
      <c r="Q39" s="183"/>
    </row>
    <row r="40" spans="1:17" ht="15.75" customHeight="1">
      <c r="A40" s="493">
        <v>28</v>
      </c>
      <c r="B40" s="494" t="s">
        <v>111</v>
      </c>
      <c r="C40" s="499">
        <v>4865033</v>
      </c>
      <c r="D40" s="48" t="s">
        <v>13</v>
      </c>
      <c r="E40" s="49" t="s">
        <v>364</v>
      </c>
      <c r="F40" s="508">
        <v>-1000</v>
      </c>
      <c r="G40" s="449">
        <v>2960</v>
      </c>
      <c r="H40" s="450">
        <v>2926</v>
      </c>
      <c r="I40" s="528">
        <f t="shared" si="6"/>
        <v>34</v>
      </c>
      <c r="J40" s="528">
        <f t="shared" si="3"/>
        <v>-34000</v>
      </c>
      <c r="K40" s="528">
        <f t="shared" si="0"/>
        <v>-0.034</v>
      </c>
      <c r="L40" s="449">
        <v>984569</v>
      </c>
      <c r="M40" s="450">
        <v>984408</v>
      </c>
      <c r="N40" s="528">
        <f t="shared" si="7"/>
        <v>161</v>
      </c>
      <c r="O40" s="528">
        <f t="shared" si="5"/>
        <v>-161000</v>
      </c>
      <c r="P40" s="528">
        <f t="shared" si="1"/>
        <v>-0.161</v>
      </c>
      <c r="Q40" s="183"/>
    </row>
    <row r="41" spans="1:17" ht="15.75" customHeight="1">
      <c r="A41" s="493">
        <v>29</v>
      </c>
      <c r="B41" s="494" t="s">
        <v>112</v>
      </c>
      <c r="C41" s="499">
        <v>4864902</v>
      </c>
      <c r="D41" s="48" t="s">
        <v>13</v>
      </c>
      <c r="E41" s="49" t="s">
        <v>364</v>
      </c>
      <c r="F41" s="508">
        <v>-1000</v>
      </c>
      <c r="G41" s="449">
        <v>997140</v>
      </c>
      <c r="H41" s="450">
        <v>997551</v>
      </c>
      <c r="I41" s="528">
        <f t="shared" si="6"/>
        <v>-411</v>
      </c>
      <c r="J41" s="528">
        <f t="shared" si="3"/>
        <v>411000</v>
      </c>
      <c r="K41" s="528">
        <f t="shared" si="0"/>
        <v>0.411</v>
      </c>
      <c r="L41" s="449">
        <v>992132</v>
      </c>
      <c r="M41" s="450">
        <v>992507</v>
      </c>
      <c r="N41" s="528">
        <f t="shared" si="7"/>
        <v>-375</v>
      </c>
      <c r="O41" s="528">
        <f t="shared" si="5"/>
        <v>375000</v>
      </c>
      <c r="P41" s="528">
        <f t="shared" si="1"/>
        <v>0.375</v>
      </c>
      <c r="Q41" s="183"/>
    </row>
    <row r="42" spans="1:17" ht="15.75" customHeight="1">
      <c r="A42" s="493">
        <v>30</v>
      </c>
      <c r="B42" s="429" t="s">
        <v>113</v>
      </c>
      <c r="C42" s="499">
        <v>4864935</v>
      </c>
      <c r="D42" s="48" t="s">
        <v>13</v>
      </c>
      <c r="E42" s="49" t="s">
        <v>364</v>
      </c>
      <c r="F42" s="508">
        <v>-1000</v>
      </c>
      <c r="G42" s="449">
        <v>998332</v>
      </c>
      <c r="H42" s="450">
        <v>998583</v>
      </c>
      <c r="I42" s="528">
        <f t="shared" si="6"/>
        <v>-251</v>
      </c>
      <c r="J42" s="528">
        <f t="shared" si="3"/>
        <v>251000</v>
      </c>
      <c r="K42" s="528">
        <f t="shared" si="0"/>
        <v>0.251</v>
      </c>
      <c r="L42" s="449">
        <v>996892</v>
      </c>
      <c r="M42" s="450">
        <v>997155</v>
      </c>
      <c r="N42" s="528">
        <f t="shared" si="7"/>
        <v>-263</v>
      </c>
      <c r="O42" s="528">
        <f t="shared" si="5"/>
        <v>263000</v>
      </c>
      <c r="P42" s="528">
        <f t="shared" si="1"/>
        <v>0.263</v>
      </c>
      <c r="Q42" s="230"/>
    </row>
    <row r="43" spans="1:17" ht="15.75" customHeight="1">
      <c r="A43" s="493"/>
      <c r="B43" s="496" t="s">
        <v>46</v>
      </c>
      <c r="C43" s="499"/>
      <c r="D43" s="48"/>
      <c r="E43" s="48"/>
      <c r="F43" s="508"/>
      <c r="G43" s="449"/>
      <c r="H43" s="450"/>
      <c r="I43" s="528"/>
      <c r="J43" s="528"/>
      <c r="K43" s="528"/>
      <c r="L43" s="529"/>
      <c r="M43" s="528"/>
      <c r="N43" s="528"/>
      <c r="O43" s="528"/>
      <c r="P43" s="528"/>
      <c r="Q43" s="183"/>
    </row>
    <row r="44" spans="1:17" ht="15.75" customHeight="1">
      <c r="A44" s="493"/>
      <c r="B44" s="495" t="s">
        <v>19</v>
      </c>
      <c r="C44" s="499"/>
      <c r="D44" s="52"/>
      <c r="E44" s="52"/>
      <c r="F44" s="508"/>
      <c r="G44" s="449"/>
      <c r="H44" s="450"/>
      <c r="I44" s="528"/>
      <c r="J44" s="528"/>
      <c r="K44" s="528"/>
      <c r="L44" s="529"/>
      <c r="M44" s="528"/>
      <c r="N44" s="528"/>
      <c r="O44" s="528"/>
      <c r="P44" s="528"/>
      <c r="Q44" s="183"/>
    </row>
    <row r="45" spans="1:17" ht="15.75" customHeight="1">
      <c r="A45" s="493"/>
      <c r="B45" s="494" t="s">
        <v>20</v>
      </c>
      <c r="C45" s="499">
        <v>4864808</v>
      </c>
      <c r="D45" s="48" t="s">
        <v>13</v>
      </c>
      <c r="E45" s="49" t="s">
        <v>364</v>
      </c>
      <c r="F45" s="508">
        <v>200</v>
      </c>
      <c r="G45" s="449">
        <v>3536</v>
      </c>
      <c r="H45" s="450">
        <v>3562</v>
      </c>
      <c r="I45" s="528">
        <f>G45-H45</f>
        <v>-26</v>
      </c>
      <c r="J45" s="528">
        <f>$F45*I45</f>
        <v>-5200</v>
      </c>
      <c r="K45" s="528">
        <f>J45/1000000</f>
        <v>-0.0052</v>
      </c>
      <c r="L45" s="449">
        <v>3141</v>
      </c>
      <c r="M45" s="450">
        <v>3241</v>
      </c>
      <c r="N45" s="528">
        <f>L45-M45</f>
        <v>-100</v>
      </c>
      <c r="O45" s="528">
        <f>$F45*N45</f>
        <v>-20000</v>
      </c>
      <c r="P45" s="528">
        <f>O45/1000000</f>
        <v>-0.02</v>
      </c>
      <c r="Q45" s="584"/>
    </row>
    <row r="46" spans="1:17" ht="15.75" customHeight="1">
      <c r="A46" s="493">
        <v>32</v>
      </c>
      <c r="B46" s="494" t="s">
        <v>21</v>
      </c>
      <c r="C46" s="499">
        <v>4864841</v>
      </c>
      <c r="D46" s="48" t="s">
        <v>13</v>
      </c>
      <c r="E46" s="49" t="s">
        <v>364</v>
      </c>
      <c r="F46" s="508">
        <v>1000</v>
      </c>
      <c r="G46" s="449">
        <v>12742</v>
      </c>
      <c r="H46" s="450">
        <v>12536</v>
      </c>
      <c r="I46" s="528">
        <f t="shared" si="6"/>
        <v>206</v>
      </c>
      <c r="J46" s="528">
        <f t="shared" si="3"/>
        <v>206000</v>
      </c>
      <c r="K46" s="528">
        <f t="shared" si="0"/>
        <v>0.206</v>
      </c>
      <c r="L46" s="449">
        <v>11231</v>
      </c>
      <c r="M46" s="450">
        <v>10523</v>
      </c>
      <c r="N46" s="528">
        <f t="shared" si="7"/>
        <v>708</v>
      </c>
      <c r="O46" s="528">
        <f t="shared" si="5"/>
        <v>708000</v>
      </c>
      <c r="P46" s="528">
        <f t="shared" si="1"/>
        <v>0.708</v>
      </c>
      <c r="Q46" s="183"/>
    </row>
    <row r="47" spans="1:17" ht="15.75" customHeight="1">
      <c r="A47" s="493"/>
      <c r="B47" s="496" t="s">
        <v>124</v>
      </c>
      <c r="C47" s="499"/>
      <c r="D47" s="48"/>
      <c r="E47" s="48"/>
      <c r="F47" s="508"/>
      <c r="G47" s="449"/>
      <c r="H47" s="450"/>
      <c r="I47" s="528"/>
      <c r="J47" s="528"/>
      <c r="K47" s="528"/>
      <c r="L47" s="529"/>
      <c r="M47" s="528"/>
      <c r="N47" s="528"/>
      <c r="O47" s="528"/>
      <c r="P47" s="528"/>
      <c r="Q47" s="183"/>
    </row>
    <row r="48" spans="1:17" ht="15.75" customHeight="1">
      <c r="A48" s="493">
        <v>33</v>
      </c>
      <c r="B48" s="494" t="s">
        <v>125</v>
      </c>
      <c r="C48" s="499">
        <v>4865134</v>
      </c>
      <c r="D48" s="48" t="s">
        <v>13</v>
      </c>
      <c r="E48" s="49" t="s">
        <v>364</v>
      </c>
      <c r="F48" s="508">
        <v>100</v>
      </c>
      <c r="G48" s="449">
        <v>68087</v>
      </c>
      <c r="H48" s="450">
        <v>67740</v>
      </c>
      <c r="I48" s="528">
        <f t="shared" si="6"/>
        <v>347</v>
      </c>
      <c r="J48" s="528">
        <f t="shared" si="3"/>
        <v>34700</v>
      </c>
      <c r="K48" s="528">
        <f t="shared" si="0"/>
        <v>0.0347</v>
      </c>
      <c r="L48" s="449">
        <v>1644</v>
      </c>
      <c r="M48" s="450">
        <v>1644</v>
      </c>
      <c r="N48" s="528">
        <f t="shared" si="7"/>
        <v>0</v>
      </c>
      <c r="O48" s="528">
        <f t="shared" si="5"/>
        <v>0</v>
      </c>
      <c r="P48" s="528">
        <f t="shared" si="1"/>
        <v>0</v>
      </c>
      <c r="Q48" s="183"/>
    </row>
    <row r="49" spans="1:17" ht="15.75" customHeight="1" thickBot="1">
      <c r="A49" s="497">
        <v>34</v>
      </c>
      <c r="B49" s="430" t="s">
        <v>126</v>
      </c>
      <c r="C49" s="500">
        <v>4865135</v>
      </c>
      <c r="D49" s="57" t="s">
        <v>13</v>
      </c>
      <c r="E49" s="55" t="s">
        <v>364</v>
      </c>
      <c r="F49" s="510">
        <v>100</v>
      </c>
      <c r="G49" s="454">
        <v>38966</v>
      </c>
      <c r="H49" s="455">
        <v>35142</v>
      </c>
      <c r="I49" s="530">
        <f t="shared" si="6"/>
        <v>3824</v>
      </c>
      <c r="J49" s="530">
        <f t="shared" si="3"/>
        <v>382400</v>
      </c>
      <c r="K49" s="530">
        <f t="shared" si="0"/>
        <v>0.3824</v>
      </c>
      <c r="L49" s="454">
        <v>999406</v>
      </c>
      <c r="M49" s="455">
        <v>999406</v>
      </c>
      <c r="N49" s="530">
        <f t="shared" si="7"/>
        <v>0</v>
      </c>
      <c r="O49" s="530">
        <f t="shared" si="5"/>
        <v>0</v>
      </c>
      <c r="P49" s="530">
        <f t="shared" si="1"/>
        <v>0</v>
      </c>
      <c r="Q49" s="184"/>
    </row>
    <row r="50" spans="6:16" ht="15.75" thickTop="1">
      <c r="F50" s="244"/>
      <c r="I50" s="19"/>
      <c r="J50" s="19"/>
      <c r="K50" s="19"/>
      <c r="N50" s="19"/>
      <c r="O50" s="19"/>
      <c r="P50" s="19"/>
    </row>
    <row r="51" spans="2:16" ht="16.5">
      <c r="B51" s="18" t="s">
        <v>145</v>
      </c>
      <c r="F51" s="244"/>
      <c r="I51" s="19"/>
      <c r="J51" s="19"/>
      <c r="K51" s="536">
        <f>SUM(K8:K49)-K32</f>
        <v>1.0143</v>
      </c>
      <c r="N51" s="19"/>
      <c r="O51" s="19"/>
      <c r="P51" s="536">
        <f>SUM(P8:P49)-P32</f>
        <v>-3.8809000000000005</v>
      </c>
    </row>
    <row r="52" spans="2:16" ht="15">
      <c r="B52" s="18"/>
      <c r="F52" s="244"/>
      <c r="I52" s="19"/>
      <c r="J52" s="19"/>
      <c r="K52" s="35"/>
      <c r="N52" s="19"/>
      <c r="O52" s="19"/>
      <c r="P52" s="35"/>
    </row>
    <row r="53" spans="2:16" ht="16.5">
      <c r="B53" s="18" t="s">
        <v>146</v>
      </c>
      <c r="F53" s="244"/>
      <c r="I53" s="19"/>
      <c r="J53" s="19"/>
      <c r="K53" s="536">
        <f>SUM(K51:K52)</f>
        <v>1.0143</v>
      </c>
      <c r="N53" s="19"/>
      <c r="O53" s="19"/>
      <c r="P53" s="536">
        <f>SUM(P51:P52)</f>
        <v>-3.8809000000000005</v>
      </c>
    </row>
    <row r="54" ht="15">
      <c r="F54" s="244"/>
    </row>
    <row r="55" spans="6:17" ht="15">
      <c r="F55" s="244"/>
      <c r="Q55" s="310" t="str">
        <f>NDPL!$Q$1</f>
        <v>MARCH-2011</v>
      </c>
    </row>
    <row r="56" ht="15">
      <c r="F56" s="244"/>
    </row>
    <row r="57" spans="6:17" ht="15">
      <c r="F57" s="244"/>
      <c r="Q57" s="310"/>
    </row>
    <row r="58" spans="1:16" ht="18.75" thickBot="1">
      <c r="A58" s="110" t="s">
        <v>263</v>
      </c>
      <c r="F58" s="244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01/04/11</v>
      </c>
      <c r="H59" s="41" t="str">
        <f>NDPL!H5</f>
        <v>INTIAL READING 01/03/11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01/04/11</v>
      </c>
      <c r="M59" s="41" t="str">
        <f>NDPL!H5</f>
        <v>INTIAL READING 01/03/11</v>
      </c>
      <c r="N59" s="41" t="s">
        <v>4</v>
      </c>
      <c r="O59" s="41" t="s">
        <v>5</v>
      </c>
      <c r="P59" s="41" t="s">
        <v>6</v>
      </c>
      <c r="Q59" s="42" t="s">
        <v>327</v>
      </c>
    </row>
    <row r="60" spans="1:16" ht="17.25" thickBot="1" thickTop="1">
      <c r="A60" s="22"/>
      <c r="B60" s="112"/>
      <c r="C60" s="22"/>
      <c r="D60" s="22"/>
      <c r="E60" s="22"/>
      <c r="F60" s="43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1"/>
      <c r="B61" s="492" t="s">
        <v>131</v>
      </c>
      <c r="C61" s="44"/>
      <c r="D61" s="44"/>
      <c r="E61" s="44"/>
      <c r="F61" s="433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2"/>
    </row>
    <row r="62" spans="1:17" ht="15.75" customHeight="1">
      <c r="A62" s="493">
        <v>1</v>
      </c>
      <c r="B62" s="494" t="s">
        <v>16</v>
      </c>
      <c r="C62" s="499">
        <v>4864968</v>
      </c>
      <c r="D62" s="48" t="s">
        <v>13</v>
      </c>
      <c r="E62" s="49" t="s">
        <v>364</v>
      </c>
      <c r="F62" s="508">
        <v>-1000</v>
      </c>
      <c r="G62" s="449">
        <v>997899</v>
      </c>
      <c r="H62" s="450">
        <v>998127</v>
      </c>
      <c r="I62" s="450">
        <f>G62-H62</f>
        <v>-228</v>
      </c>
      <c r="J62" s="450">
        <f>$F62*I62</f>
        <v>228000</v>
      </c>
      <c r="K62" s="450">
        <f>J62/1000000</f>
        <v>0.228</v>
      </c>
      <c r="L62" s="449">
        <v>953907</v>
      </c>
      <c r="M62" s="450">
        <v>955116</v>
      </c>
      <c r="N62" s="450">
        <f>L62-M62</f>
        <v>-1209</v>
      </c>
      <c r="O62" s="450">
        <f>$F62*N62</f>
        <v>1209000</v>
      </c>
      <c r="P62" s="450">
        <f>O62/1000000</f>
        <v>1.209</v>
      </c>
      <c r="Q62" s="183"/>
    </row>
    <row r="63" spans="1:17" ht="15.75" customHeight="1">
      <c r="A63" s="493">
        <v>2</v>
      </c>
      <c r="B63" s="494" t="s">
        <v>17</v>
      </c>
      <c r="C63" s="499">
        <v>4864980</v>
      </c>
      <c r="D63" s="48" t="s">
        <v>13</v>
      </c>
      <c r="E63" s="49" t="s">
        <v>364</v>
      </c>
      <c r="F63" s="508">
        <v>-1000</v>
      </c>
      <c r="G63" s="449">
        <v>15718</v>
      </c>
      <c r="H63" s="450">
        <v>15874</v>
      </c>
      <c r="I63" s="450">
        <f>G63-H63</f>
        <v>-156</v>
      </c>
      <c r="J63" s="450">
        <f>$F63*I63</f>
        <v>156000</v>
      </c>
      <c r="K63" s="450">
        <f>J63/1000000</f>
        <v>0.156</v>
      </c>
      <c r="L63" s="449">
        <v>970810</v>
      </c>
      <c r="M63" s="450">
        <v>971933</v>
      </c>
      <c r="N63" s="450">
        <f>L63-M63</f>
        <v>-1123</v>
      </c>
      <c r="O63" s="450">
        <f>$F63*N63</f>
        <v>1123000</v>
      </c>
      <c r="P63" s="450">
        <f>O63/1000000</f>
        <v>1.123</v>
      </c>
      <c r="Q63" s="183"/>
    </row>
    <row r="64" spans="1:17" ht="15.75" customHeight="1">
      <c r="A64" s="493">
        <v>3</v>
      </c>
      <c r="B64" s="494" t="s">
        <v>18</v>
      </c>
      <c r="C64" s="499">
        <v>4864981</v>
      </c>
      <c r="D64" s="48" t="s">
        <v>13</v>
      </c>
      <c r="E64" s="49" t="s">
        <v>364</v>
      </c>
      <c r="F64" s="508">
        <v>-1000</v>
      </c>
      <c r="G64" s="449">
        <v>14373</v>
      </c>
      <c r="H64" s="450">
        <v>14635</v>
      </c>
      <c r="I64" s="450">
        <f>G64-H64</f>
        <v>-262</v>
      </c>
      <c r="J64" s="450">
        <f>$F64*I64</f>
        <v>262000</v>
      </c>
      <c r="K64" s="450">
        <f>J64/1000000</f>
        <v>0.262</v>
      </c>
      <c r="L64" s="449">
        <v>961778</v>
      </c>
      <c r="M64" s="450">
        <v>963011</v>
      </c>
      <c r="N64" s="450">
        <f>L64-M64</f>
        <v>-1233</v>
      </c>
      <c r="O64" s="450">
        <f>$F64*N64</f>
        <v>1233000</v>
      </c>
      <c r="P64" s="450">
        <f>O64/1000000</f>
        <v>1.233</v>
      </c>
      <c r="Q64" s="183"/>
    </row>
    <row r="65" spans="1:17" ht="15.75" customHeight="1">
      <c r="A65" s="493"/>
      <c r="B65" s="495" t="s">
        <v>132</v>
      </c>
      <c r="C65" s="499"/>
      <c r="D65" s="52"/>
      <c r="E65" s="52"/>
      <c r="F65" s="508"/>
      <c r="G65" s="449"/>
      <c r="H65" s="450"/>
      <c r="I65" s="531"/>
      <c r="J65" s="531"/>
      <c r="K65" s="531"/>
      <c r="L65" s="449"/>
      <c r="M65" s="531"/>
      <c r="N65" s="531"/>
      <c r="O65" s="531"/>
      <c r="P65" s="531"/>
      <c r="Q65" s="183"/>
    </row>
    <row r="66" spans="1:17" ht="15.75" customHeight="1">
      <c r="A66" s="493">
        <v>4</v>
      </c>
      <c r="B66" s="494" t="s">
        <v>133</v>
      </c>
      <c r="C66" s="499">
        <v>4864915</v>
      </c>
      <c r="D66" s="48" t="s">
        <v>13</v>
      </c>
      <c r="E66" s="49" t="s">
        <v>364</v>
      </c>
      <c r="F66" s="508">
        <v>-1000</v>
      </c>
      <c r="G66" s="449">
        <v>982873</v>
      </c>
      <c r="H66" s="450">
        <v>983730</v>
      </c>
      <c r="I66" s="531">
        <f aca="true" t="shared" si="8" ref="I66:I71">G66-H66</f>
        <v>-857</v>
      </c>
      <c r="J66" s="531">
        <f aca="true" t="shared" si="9" ref="J66:J71">$F66*I66</f>
        <v>857000</v>
      </c>
      <c r="K66" s="531">
        <f aca="true" t="shared" si="10" ref="K66:K71">J66/1000000</f>
        <v>0.857</v>
      </c>
      <c r="L66" s="449">
        <v>993822</v>
      </c>
      <c r="M66" s="450">
        <v>993839</v>
      </c>
      <c r="N66" s="531">
        <f aca="true" t="shared" si="11" ref="N66:N71">L66-M66</f>
        <v>-17</v>
      </c>
      <c r="O66" s="531">
        <f aca="true" t="shared" si="12" ref="O66:O71">$F66*N66</f>
        <v>17000</v>
      </c>
      <c r="P66" s="531">
        <f aca="true" t="shared" si="13" ref="P66:P71">O66/1000000</f>
        <v>0.017</v>
      </c>
      <c r="Q66" s="183"/>
    </row>
    <row r="67" spans="1:17" ht="15.75" customHeight="1">
      <c r="A67" s="493">
        <v>5</v>
      </c>
      <c r="B67" s="494" t="s">
        <v>134</v>
      </c>
      <c r="C67" s="499">
        <v>4864993</v>
      </c>
      <c r="D67" s="48" t="s">
        <v>13</v>
      </c>
      <c r="E67" s="49" t="s">
        <v>364</v>
      </c>
      <c r="F67" s="508">
        <v>-1000</v>
      </c>
      <c r="G67" s="449">
        <v>974268</v>
      </c>
      <c r="H67" s="450">
        <v>974439</v>
      </c>
      <c r="I67" s="531">
        <f t="shared" si="8"/>
        <v>-171</v>
      </c>
      <c r="J67" s="531">
        <f t="shared" si="9"/>
        <v>171000</v>
      </c>
      <c r="K67" s="531">
        <f t="shared" si="10"/>
        <v>0.171</v>
      </c>
      <c r="L67" s="449">
        <v>992110</v>
      </c>
      <c r="M67" s="450">
        <v>992110</v>
      </c>
      <c r="N67" s="531">
        <f t="shared" si="11"/>
        <v>0</v>
      </c>
      <c r="O67" s="531">
        <f t="shared" si="12"/>
        <v>0</v>
      </c>
      <c r="P67" s="531">
        <f t="shared" si="13"/>
        <v>0</v>
      </c>
      <c r="Q67" s="183"/>
    </row>
    <row r="68" spans="1:17" ht="15.75" customHeight="1">
      <c r="A68" s="493">
        <v>6</v>
      </c>
      <c r="B68" s="494" t="s">
        <v>135</v>
      </c>
      <c r="C68" s="499">
        <v>4864914</v>
      </c>
      <c r="D68" s="48" t="s">
        <v>13</v>
      </c>
      <c r="E68" s="49" t="s">
        <v>364</v>
      </c>
      <c r="F68" s="508">
        <v>-1000</v>
      </c>
      <c r="G68" s="449">
        <v>1679</v>
      </c>
      <c r="H68" s="450">
        <v>1686</v>
      </c>
      <c r="I68" s="531">
        <f t="shared" si="8"/>
        <v>-7</v>
      </c>
      <c r="J68" s="531">
        <f t="shared" si="9"/>
        <v>7000</v>
      </c>
      <c r="K68" s="531">
        <f t="shared" si="10"/>
        <v>0.007</v>
      </c>
      <c r="L68" s="449">
        <v>995143</v>
      </c>
      <c r="M68" s="450">
        <v>996289</v>
      </c>
      <c r="N68" s="531">
        <f t="shared" si="11"/>
        <v>-1146</v>
      </c>
      <c r="O68" s="531">
        <f t="shared" si="12"/>
        <v>1146000</v>
      </c>
      <c r="P68" s="531">
        <f t="shared" si="13"/>
        <v>1.146</v>
      </c>
      <c r="Q68" s="183"/>
    </row>
    <row r="69" spans="1:17" ht="15.75" customHeight="1">
      <c r="A69" s="493">
        <v>7</v>
      </c>
      <c r="B69" s="494" t="s">
        <v>136</v>
      </c>
      <c r="C69" s="499">
        <v>4865167</v>
      </c>
      <c r="D69" s="48" t="s">
        <v>13</v>
      </c>
      <c r="E69" s="49" t="s">
        <v>364</v>
      </c>
      <c r="F69" s="508">
        <v>-1000</v>
      </c>
      <c r="G69" s="449">
        <v>1502</v>
      </c>
      <c r="H69" s="450">
        <v>1450</v>
      </c>
      <c r="I69" s="531">
        <f t="shared" si="8"/>
        <v>52</v>
      </c>
      <c r="J69" s="531">
        <f t="shared" si="9"/>
        <v>-52000</v>
      </c>
      <c r="K69" s="531">
        <f t="shared" si="10"/>
        <v>-0.052</v>
      </c>
      <c r="L69" s="449">
        <v>985122</v>
      </c>
      <c r="M69" s="450">
        <v>984996</v>
      </c>
      <c r="N69" s="531">
        <f t="shared" si="11"/>
        <v>126</v>
      </c>
      <c r="O69" s="531">
        <f t="shared" si="12"/>
        <v>-126000</v>
      </c>
      <c r="P69" s="531">
        <f t="shared" si="13"/>
        <v>-0.126</v>
      </c>
      <c r="Q69" s="183"/>
    </row>
    <row r="70" spans="1:17" s="92" customFormat="1" ht="15">
      <c r="A70" s="586">
        <v>8</v>
      </c>
      <c r="B70" s="587" t="s">
        <v>137</v>
      </c>
      <c r="C70" s="588">
        <v>4864893</v>
      </c>
      <c r="D70" s="77" t="s">
        <v>13</v>
      </c>
      <c r="E70" s="78" t="s">
        <v>364</v>
      </c>
      <c r="F70" s="589">
        <v>-1000</v>
      </c>
      <c r="G70" s="449">
        <v>630</v>
      </c>
      <c r="H70" s="450">
        <v>676</v>
      </c>
      <c r="I70" s="590">
        <f t="shared" si="8"/>
        <v>-46</v>
      </c>
      <c r="J70" s="590">
        <f t="shared" si="9"/>
        <v>46000</v>
      </c>
      <c r="K70" s="590">
        <f t="shared" si="10"/>
        <v>0.046</v>
      </c>
      <c r="L70" s="449">
        <v>993459</v>
      </c>
      <c r="M70" s="450">
        <v>995472</v>
      </c>
      <c r="N70" s="590">
        <f t="shared" si="11"/>
        <v>-2013</v>
      </c>
      <c r="O70" s="590">
        <f t="shared" si="12"/>
        <v>2013000</v>
      </c>
      <c r="P70" s="590">
        <f t="shared" si="13"/>
        <v>2.013</v>
      </c>
      <c r="Q70" s="591"/>
    </row>
    <row r="71" spans="1:17" ht="15.75" customHeight="1">
      <c r="A71" s="493">
        <v>9</v>
      </c>
      <c r="B71" s="494" t="s">
        <v>138</v>
      </c>
      <c r="C71" s="499">
        <v>4864918</v>
      </c>
      <c r="D71" s="48" t="s">
        <v>13</v>
      </c>
      <c r="E71" s="49" t="s">
        <v>364</v>
      </c>
      <c r="F71" s="508">
        <v>-1000</v>
      </c>
      <c r="G71" s="449">
        <v>999750</v>
      </c>
      <c r="H71" s="450">
        <v>999769</v>
      </c>
      <c r="I71" s="531">
        <f t="shared" si="8"/>
        <v>-19</v>
      </c>
      <c r="J71" s="531">
        <f t="shared" si="9"/>
        <v>19000</v>
      </c>
      <c r="K71" s="531">
        <f t="shared" si="10"/>
        <v>0.019</v>
      </c>
      <c r="L71" s="449">
        <v>979728</v>
      </c>
      <c r="M71" s="450">
        <v>982171</v>
      </c>
      <c r="N71" s="531">
        <f t="shared" si="11"/>
        <v>-2443</v>
      </c>
      <c r="O71" s="531">
        <f t="shared" si="12"/>
        <v>2443000</v>
      </c>
      <c r="P71" s="531">
        <f t="shared" si="13"/>
        <v>2.443</v>
      </c>
      <c r="Q71" s="183"/>
    </row>
    <row r="72" spans="1:17" ht="15.75" customHeight="1">
      <c r="A72" s="493"/>
      <c r="B72" s="496" t="s">
        <v>139</v>
      </c>
      <c r="C72" s="499"/>
      <c r="D72" s="48"/>
      <c r="E72" s="48"/>
      <c r="F72" s="508"/>
      <c r="G72" s="449"/>
      <c r="H72" s="450"/>
      <c r="I72" s="531"/>
      <c r="J72" s="531"/>
      <c r="K72" s="531"/>
      <c r="L72" s="449"/>
      <c r="M72" s="531"/>
      <c r="N72" s="531"/>
      <c r="O72" s="531"/>
      <c r="P72" s="531"/>
      <c r="Q72" s="183"/>
    </row>
    <row r="73" spans="1:17" ht="15.75" customHeight="1">
      <c r="A73" s="493">
        <v>10</v>
      </c>
      <c r="B73" s="494" t="s">
        <v>140</v>
      </c>
      <c r="C73" s="499">
        <v>4864916</v>
      </c>
      <c r="D73" s="48" t="s">
        <v>13</v>
      </c>
      <c r="E73" s="49" t="s">
        <v>364</v>
      </c>
      <c r="F73" s="508">
        <v>-1000</v>
      </c>
      <c r="G73" s="449">
        <v>13570</v>
      </c>
      <c r="H73" s="450">
        <v>13709</v>
      </c>
      <c r="I73" s="531">
        <f>G73-H73</f>
        <v>-139</v>
      </c>
      <c r="J73" s="531">
        <f>$F73*I73</f>
        <v>139000</v>
      </c>
      <c r="K73" s="531">
        <f>J73/1000000</f>
        <v>0.139</v>
      </c>
      <c r="L73" s="449">
        <v>968077</v>
      </c>
      <c r="M73" s="450">
        <v>968688</v>
      </c>
      <c r="N73" s="531">
        <f>L73-M73</f>
        <v>-611</v>
      </c>
      <c r="O73" s="531">
        <f>$F73*N73</f>
        <v>611000</v>
      </c>
      <c r="P73" s="533">
        <f>O73/1000000</f>
        <v>0.611</v>
      </c>
      <c r="Q73" s="183"/>
    </row>
    <row r="74" spans="1:17" ht="15.75" customHeight="1">
      <c r="A74" s="493">
        <v>11</v>
      </c>
      <c r="B74" s="494" t="s">
        <v>141</v>
      </c>
      <c r="C74" s="499">
        <v>4864917</v>
      </c>
      <c r="D74" s="48" t="s">
        <v>13</v>
      </c>
      <c r="E74" s="49" t="s">
        <v>364</v>
      </c>
      <c r="F74" s="508">
        <v>-1000</v>
      </c>
      <c r="G74" s="449">
        <v>970606</v>
      </c>
      <c r="H74" s="450">
        <v>970957</v>
      </c>
      <c r="I74" s="531">
        <f>G74-H74</f>
        <v>-351</v>
      </c>
      <c r="J74" s="531">
        <f>$F74*I74</f>
        <v>351000</v>
      </c>
      <c r="K74" s="531">
        <f>J74/1000000</f>
        <v>0.351</v>
      </c>
      <c r="L74" s="449">
        <v>925070</v>
      </c>
      <c r="M74" s="450">
        <v>926999</v>
      </c>
      <c r="N74" s="531">
        <f>L74-M74</f>
        <v>-1929</v>
      </c>
      <c r="O74" s="531">
        <f>$F74*N74</f>
        <v>1929000</v>
      </c>
      <c r="P74" s="533">
        <f>O74/1000000</f>
        <v>1.929</v>
      </c>
      <c r="Q74" s="183"/>
    </row>
    <row r="75" spans="1:17" ht="15.75" customHeight="1">
      <c r="A75" s="493"/>
      <c r="B75" s="495" t="s">
        <v>142</v>
      </c>
      <c r="C75" s="499"/>
      <c r="D75" s="52"/>
      <c r="E75" s="52"/>
      <c r="F75" s="508"/>
      <c r="G75" s="449"/>
      <c r="H75" s="450"/>
      <c r="I75" s="531"/>
      <c r="J75" s="531"/>
      <c r="K75" s="531"/>
      <c r="L75" s="449"/>
      <c r="M75" s="531"/>
      <c r="N75" s="531"/>
      <c r="O75" s="531"/>
      <c r="P75" s="531"/>
      <c r="Q75" s="183"/>
    </row>
    <row r="76" spans="1:17" ht="15.75" customHeight="1">
      <c r="A76" s="493">
        <v>12</v>
      </c>
      <c r="B76" s="494" t="s">
        <v>143</v>
      </c>
      <c r="C76" s="499">
        <v>4865053</v>
      </c>
      <c r="D76" s="48" t="s">
        <v>13</v>
      </c>
      <c r="E76" s="49" t="s">
        <v>364</v>
      </c>
      <c r="F76" s="508">
        <v>-1000</v>
      </c>
      <c r="G76" s="449">
        <v>20898</v>
      </c>
      <c r="H76" s="450">
        <v>20898</v>
      </c>
      <c r="I76" s="531">
        <f>G76-H76</f>
        <v>0</v>
      </c>
      <c r="J76" s="531">
        <f>$F76*I76</f>
        <v>0</v>
      </c>
      <c r="K76" s="531">
        <f>J76/1000000</f>
        <v>0</v>
      </c>
      <c r="L76" s="449">
        <v>21816</v>
      </c>
      <c r="M76" s="450">
        <v>21328</v>
      </c>
      <c r="N76" s="531">
        <f>L76-M76</f>
        <v>488</v>
      </c>
      <c r="O76" s="531">
        <f>$F76*N76</f>
        <v>-488000</v>
      </c>
      <c r="P76" s="531">
        <f>O76/1000000</f>
        <v>-0.488</v>
      </c>
      <c r="Q76" s="183"/>
    </row>
    <row r="77" spans="1:17" ht="15.75" customHeight="1">
      <c r="A77" s="493">
        <v>13</v>
      </c>
      <c r="B77" s="494" t="s">
        <v>144</v>
      </c>
      <c r="C77" s="499">
        <v>4864986</v>
      </c>
      <c r="D77" s="48" t="s">
        <v>13</v>
      </c>
      <c r="E77" s="49" t="s">
        <v>364</v>
      </c>
      <c r="F77" s="508">
        <v>-1000</v>
      </c>
      <c r="G77" s="449">
        <v>14708</v>
      </c>
      <c r="H77" s="450">
        <v>14708</v>
      </c>
      <c r="I77" s="450">
        <f>G77-H77</f>
        <v>0</v>
      </c>
      <c r="J77" s="450">
        <f>$F77*I77</f>
        <v>0</v>
      </c>
      <c r="K77" s="450">
        <f>J77/1000000</f>
        <v>0</v>
      </c>
      <c r="L77" s="449">
        <v>30735</v>
      </c>
      <c r="M77" s="450">
        <v>29999</v>
      </c>
      <c r="N77" s="450">
        <f>L77-M77</f>
        <v>736</v>
      </c>
      <c r="O77" s="450">
        <f>$F77*N77</f>
        <v>-736000</v>
      </c>
      <c r="P77" s="450">
        <f>O77/1000000</f>
        <v>-0.736</v>
      </c>
      <c r="Q77" s="183"/>
    </row>
    <row r="78" spans="1:17" ht="15.75" customHeight="1">
      <c r="A78" s="493"/>
      <c r="B78" s="496" t="s">
        <v>149</v>
      </c>
      <c r="C78" s="499"/>
      <c r="D78" s="48"/>
      <c r="E78" s="48"/>
      <c r="F78" s="508"/>
      <c r="G78" s="532"/>
      <c r="H78" s="450"/>
      <c r="I78" s="450"/>
      <c r="J78" s="450"/>
      <c r="K78" s="450"/>
      <c r="L78" s="532"/>
      <c r="M78" s="450"/>
      <c r="N78" s="450"/>
      <c r="O78" s="450"/>
      <c r="P78" s="450"/>
      <c r="Q78" s="183"/>
    </row>
    <row r="79" spans="1:17" ht="15.75" customHeight="1" thickBot="1">
      <c r="A79" s="497">
        <v>14</v>
      </c>
      <c r="B79" s="498" t="s">
        <v>150</v>
      </c>
      <c r="C79" s="500">
        <v>4902528</v>
      </c>
      <c r="D79" s="113" t="s">
        <v>13</v>
      </c>
      <c r="E79" s="55" t="s">
        <v>364</v>
      </c>
      <c r="F79" s="510">
        <v>100</v>
      </c>
      <c r="G79" s="454">
        <v>11525</v>
      </c>
      <c r="H79" s="455">
        <v>11525</v>
      </c>
      <c r="I79" s="455">
        <f>G79-H79</f>
        <v>0</v>
      </c>
      <c r="J79" s="455">
        <f>$F79*I79</f>
        <v>0</v>
      </c>
      <c r="K79" s="455">
        <f>J79/1000000</f>
        <v>0</v>
      </c>
      <c r="L79" s="454">
        <v>4086</v>
      </c>
      <c r="M79" s="455">
        <v>4086</v>
      </c>
      <c r="N79" s="455">
        <f>L79-M79</f>
        <v>0</v>
      </c>
      <c r="O79" s="455">
        <f>$F79*N79</f>
        <v>0</v>
      </c>
      <c r="P79" s="455">
        <f>O79/1000000</f>
        <v>0</v>
      </c>
      <c r="Q79" s="184"/>
    </row>
    <row r="80" spans="1:16" ht="15.75" thickTop="1">
      <c r="A80" s="11"/>
      <c r="B80" s="20"/>
      <c r="C80" s="13"/>
      <c r="D80" s="14"/>
      <c r="E80" s="10"/>
      <c r="F80" s="431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2" t="s">
        <v>265</v>
      </c>
      <c r="F81" s="244"/>
      <c r="I81" s="19"/>
      <c r="J81" s="19"/>
      <c r="K81" s="490">
        <f>SUM(K62:K79)</f>
        <v>2.184</v>
      </c>
      <c r="L81" s="21"/>
      <c r="N81" s="19"/>
      <c r="O81" s="19"/>
      <c r="P81" s="490">
        <f>SUM(P62:P79)</f>
        <v>10.374</v>
      </c>
    </row>
    <row r="82" spans="2:16" ht="18">
      <c r="B82" s="382"/>
      <c r="F82" s="244"/>
      <c r="I82" s="19"/>
      <c r="J82" s="19"/>
      <c r="K82" s="23"/>
      <c r="L82" s="21"/>
      <c r="N82" s="19"/>
      <c r="O82" s="19"/>
      <c r="P82" s="384"/>
    </row>
    <row r="83" spans="2:16" ht="18">
      <c r="B83" s="382" t="s">
        <v>152</v>
      </c>
      <c r="F83" s="244"/>
      <c r="I83" s="19"/>
      <c r="J83" s="19"/>
      <c r="K83" s="490">
        <f>SUM(K81:K82)</f>
        <v>2.184</v>
      </c>
      <c r="L83" s="21"/>
      <c r="N83" s="19"/>
      <c r="O83" s="19"/>
      <c r="P83" s="490">
        <f>SUM(P81:P82)</f>
        <v>10.374</v>
      </c>
    </row>
    <row r="84" spans="6:16" ht="15">
      <c r="F84" s="244"/>
      <c r="I84" s="19"/>
      <c r="J84" s="19"/>
      <c r="K84" s="23"/>
      <c r="L84" s="21"/>
      <c r="N84" s="19"/>
      <c r="O84" s="19"/>
      <c r="P84" s="23"/>
    </row>
    <row r="85" spans="6:16" ht="15">
      <c r="F85" s="244"/>
      <c r="I85" s="19"/>
      <c r="J85" s="19"/>
      <c r="K85" s="23"/>
      <c r="L85" s="21"/>
      <c r="N85" s="19"/>
      <c r="O85" s="19"/>
      <c r="P85" s="23"/>
    </row>
    <row r="86" spans="6:18" ht="15">
      <c r="F86" s="244"/>
      <c r="I86" s="19"/>
      <c r="J86" s="19"/>
      <c r="K86" s="23"/>
      <c r="L86" s="21"/>
      <c r="N86" s="19"/>
      <c r="O86" s="19"/>
      <c r="P86" s="23"/>
      <c r="Q86" s="310" t="str">
        <f>NDPL!Q1</f>
        <v>MARCH-2011</v>
      </c>
      <c r="R86" s="310"/>
    </row>
    <row r="87" spans="1:16" ht="18.75" thickBot="1">
      <c r="A87" s="401" t="s">
        <v>264</v>
      </c>
      <c r="F87" s="244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01/04/11</v>
      </c>
      <c r="H88" s="41" t="str">
        <f>NDPL!H5</f>
        <v>INTIAL READING 01/03/11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01/04/11</v>
      </c>
      <c r="M88" s="41" t="str">
        <f>NDPL!H5</f>
        <v>INTIAL READING 01/03/11</v>
      </c>
      <c r="N88" s="41" t="s">
        <v>4</v>
      </c>
      <c r="O88" s="41" t="s">
        <v>5</v>
      </c>
      <c r="P88" s="41" t="s">
        <v>6</v>
      </c>
      <c r="Q88" s="42" t="s">
        <v>327</v>
      </c>
    </row>
    <row r="89" spans="1:16" ht="17.25" thickBot="1" thickTop="1">
      <c r="A89" s="6"/>
      <c r="B89" s="51"/>
      <c r="C89" s="4"/>
      <c r="D89" s="4"/>
      <c r="E89" s="4"/>
      <c r="F89" s="434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1"/>
      <c r="B90" s="502" t="s">
        <v>35</v>
      </c>
      <c r="C90" s="503"/>
      <c r="D90" s="104"/>
      <c r="E90" s="114"/>
      <c r="F90" s="435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2"/>
    </row>
    <row r="91" spans="1:17" ht="15.75" customHeight="1">
      <c r="A91" s="493">
        <v>1</v>
      </c>
      <c r="B91" s="494" t="s">
        <v>36</v>
      </c>
      <c r="C91" s="499">
        <v>4864889</v>
      </c>
      <c r="D91" s="48" t="s">
        <v>13</v>
      </c>
      <c r="E91" s="49" t="s">
        <v>364</v>
      </c>
      <c r="F91" s="508">
        <v>-1000</v>
      </c>
      <c r="G91" s="449">
        <v>992446</v>
      </c>
      <c r="H91" s="450">
        <v>992474</v>
      </c>
      <c r="I91" s="528">
        <f>G91-H91</f>
        <v>-28</v>
      </c>
      <c r="J91" s="528">
        <f aca="true" t="shared" si="14" ref="J91:J99">$F91*I91</f>
        <v>28000</v>
      </c>
      <c r="K91" s="528">
        <f aca="true" t="shared" si="15" ref="K91:K99">J91/1000000</f>
        <v>0.028</v>
      </c>
      <c r="L91" s="449">
        <v>998661</v>
      </c>
      <c r="M91" s="450">
        <v>998659</v>
      </c>
      <c r="N91" s="450">
        <f>L91-M91</f>
        <v>2</v>
      </c>
      <c r="O91" s="450">
        <f aca="true" t="shared" si="16" ref="O91:O99">$F91*N91</f>
        <v>-2000</v>
      </c>
      <c r="P91" s="450">
        <f aca="true" t="shared" si="17" ref="P91:P99">O91/1000000</f>
        <v>-0.002</v>
      </c>
      <c r="Q91" s="183"/>
    </row>
    <row r="92" spans="1:17" ht="26.25" customHeight="1">
      <c r="A92" s="493">
        <v>2</v>
      </c>
      <c r="B92" s="494" t="s">
        <v>37</v>
      </c>
      <c r="C92" s="499">
        <v>4864800</v>
      </c>
      <c r="D92" s="48" t="s">
        <v>13</v>
      </c>
      <c r="E92" s="49" t="s">
        <v>364</v>
      </c>
      <c r="F92" s="508">
        <v>-100</v>
      </c>
      <c r="G92" s="449">
        <v>993740</v>
      </c>
      <c r="H92" s="450">
        <v>993559</v>
      </c>
      <c r="I92" s="353">
        <f aca="true" t="shared" si="18" ref="I92:I98">G92-H92</f>
        <v>181</v>
      </c>
      <c r="J92" s="353">
        <f t="shared" si="14"/>
        <v>-18100</v>
      </c>
      <c r="K92" s="353">
        <f t="shared" si="15"/>
        <v>-0.0181</v>
      </c>
      <c r="L92" s="449">
        <v>12386</v>
      </c>
      <c r="M92" s="450">
        <v>12137</v>
      </c>
      <c r="N92" s="450">
        <f aca="true" t="shared" si="19" ref="N92:N98">L92-M92</f>
        <v>249</v>
      </c>
      <c r="O92" s="450">
        <f t="shared" si="16"/>
        <v>-24900</v>
      </c>
      <c r="P92" s="450">
        <f t="shared" si="17"/>
        <v>-0.0249</v>
      </c>
      <c r="Q92" s="722" t="s">
        <v>405</v>
      </c>
    </row>
    <row r="93" spans="1:17" ht="15.75" customHeight="1">
      <c r="A93" s="493"/>
      <c r="B93" s="496" t="s">
        <v>114</v>
      </c>
      <c r="C93" s="499"/>
      <c r="D93" s="48"/>
      <c r="E93" s="49"/>
      <c r="F93" s="508"/>
      <c r="G93" s="534"/>
      <c r="H93" s="528"/>
      <c r="I93" s="528"/>
      <c r="J93" s="528"/>
      <c r="K93" s="528"/>
      <c r="L93" s="449"/>
      <c r="M93" s="450"/>
      <c r="N93" s="450"/>
      <c r="O93" s="450"/>
      <c r="P93" s="450"/>
      <c r="Q93" s="183"/>
    </row>
    <row r="94" spans="1:17" ht="15.75" customHeight="1">
      <c r="A94" s="493">
        <v>3</v>
      </c>
      <c r="B94" s="429" t="s">
        <v>115</v>
      </c>
      <c r="C94" s="499">
        <v>4865136</v>
      </c>
      <c r="D94" s="52" t="s">
        <v>13</v>
      </c>
      <c r="E94" s="49" t="s">
        <v>364</v>
      </c>
      <c r="F94" s="508">
        <v>-100</v>
      </c>
      <c r="G94" s="449">
        <v>6329</v>
      </c>
      <c r="H94" s="450">
        <v>5761</v>
      </c>
      <c r="I94" s="528">
        <f t="shared" si="18"/>
        <v>568</v>
      </c>
      <c r="J94" s="528">
        <f t="shared" si="14"/>
        <v>-56800</v>
      </c>
      <c r="K94" s="528">
        <f t="shared" si="15"/>
        <v>-0.0568</v>
      </c>
      <c r="L94" s="449">
        <v>56376</v>
      </c>
      <c r="M94" s="450">
        <v>54751</v>
      </c>
      <c r="N94" s="450">
        <f t="shared" si="19"/>
        <v>1625</v>
      </c>
      <c r="O94" s="450">
        <f t="shared" si="16"/>
        <v>-162500</v>
      </c>
      <c r="P94" s="453">
        <f t="shared" si="17"/>
        <v>-0.1625</v>
      </c>
      <c r="Q94" s="183"/>
    </row>
    <row r="95" spans="1:17" ht="15.75" customHeight="1">
      <c r="A95" s="493">
        <v>4</v>
      </c>
      <c r="B95" s="494" t="s">
        <v>116</v>
      </c>
      <c r="C95" s="499">
        <v>4865137</v>
      </c>
      <c r="D95" s="48" t="s">
        <v>13</v>
      </c>
      <c r="E95" s="49" t="s">
        <v>364</v>
      </c>
      <c r="F95" s="508">
        <v>-100</v>
      </c>
      <c r="G95" s="449">
        <v>11151</v>
      </c>
      <c r="H95" s="450">
        <v>10383</v>
      </c>
      <c r="I95" s="528">
        <f t="shared" si="18"/>
        <v>768</v>
      </c>
      <c r="J95" s="528">
        <f t="shared" si="14"/>
        <v>-76800</v>
      </c>
      <c r="K95" s="528">
        <f t="shared" si="15"/>
        <v>-0.0768</v>
      </c>
      <c r="L95" s="449">
        <v>114025</v>
      </c>
      <c r="M95" s="450">
        <v>112359</v>
      </c>
      <c r="N95" s="450">
        <f t="shared" si="19"/>
        <v>1666</v>
      </c>
      <c r="O95" s="450">
        <f t="shared" si="16"/>
        <v>-166600</v>
      </c>
      <c r="P95" s="450">
        <f t="shared" si="17"/>
        <v>-0.1666</v>
      </c>
      <c r="Q95" s="183"/>
    </row>
    <row r="96" spans="1:17" ht="15.75" customHeight="1">
      <c r="A96" s="493">
        <v>5</v>
      </c>
      <c r="B96" s="494" t="s">
        <v>117</v>
      </c>
      <c r="C96" s="499">
        <v>4865138</v>
      </c>
      <c r="D96" s="48" t="s">
        <v>13</v>
      </c>
      <c r="E96" s="49" t="s">
        <v>364</v>
      </c>
      <c r="F96" s="508">
        <v>-100</v>
      </c>
      <c r="G96" s="449">
        <v>995584</v>
      </c>
      <c r="H96" s="450">
        <v>995584</v>
      </c>
      <c r="I96" s="528">
        <f t="shared" si="18"/>
        <v>0</v>
      </c>
      <c r="J96" s="528">
        <f t="shared" si="14"/>
        <v>0</v>
      </c>
      <c r="K96" s="528">
        <f t="shared" si="15"/>
        <v>0</v>
      </c>
      <c r="L96" s="449">
        <v>4311</v>
      </c>
      <c r="M96" s="450">
        <v>4311</v>
      </c>
      <c r="N96" s="450">
        <f t="shared" si="19"/>
        <v>0</v>
      </c>
      <c r="O96" s="450">
        <f t="shared" si="16"/>
        <v>0</v>
      </c>
      <c r="P96" s="450">
        <f t="shared" si="17"/>
        <v>0</v>
      </c>
      <c r="Q96" s="183"/>
    </row>
    <row r="97" spans="1:17" ht="15.75" customHeight="1">
      <c r="A97" s="493">
        <v>6</v>
      </c>
      <c r="B97" s="494" t="s">
        <v>118</v>
      </c>
      <c r="C97" s="499">
        <v>4865139</v>
      </c>
      <c r="D97" s="48" t="s">
        <v>13</v>
      </c>
      <c r="E97" s="49" t="s">
        <v>364</v>
      </c>
      <c r="F97" s="508">
        <v>-100</v>
      </c>
      <c r="G97" s="449">
        <v>13501</v>
      </c>
      <c r="H97" s="450">
        <v>12645</v>
      </c>
      <c r="I97" s="528">
        <f t="shared" si="18"/>
        <v>856</v>
      </c>
      <c r="J97" s="528">
        <f t="shared" si="14"/>
        <v>-85600</v>
      </c>
      <c r="K97" s="528">
        <f t="shared" si="15"/>
        <v>-0.0856</v>
      </c>
      <c r="L97" s="449">
        <v>76009</v>
      </c>
      <c r="M97" s="450">
        <v>74542</v>
      </c>
      <c r="N97" s="450">
        <f t="shared" si="19"/>
        <v>1467</v>
      </c>
      <c r="O97" s="450">
        <f t="shared" si="16"/>
        <v>-146700</v>
      </c>
      <c r="P97" s="450">
        <f t="shared" si="17"/>
        <v>-0.1467</v>
      </c>
      <c r="Q97" s="183"/>
    </row>
    <row r="98" spans="1:17" ht="15.75" customHeight="1">
      <c r="A98" s="493">
        <v>7</v>
      </c>
      <c r="B98" s="494" t="s">
        <v>119</v>
      </c>
      <c r="C98" s="499">
        <v>4864948</v>
      </c>
      <c r="D98" s="48" t="s">
        <v>13</v>
      </c>
      <c r="E98" s="49" t="s">
        <v>364</v>
      </c>
      <c r="F98" s="508">
        <v>-1000</v>
      </c>
      <c r="G98" s="449">
        <v>38081</v>
      </c>
      <c r="H98" s="450">
        <v>36667</v>
      </c>
      <c r="I98" s="528">
        <f t="shared" si="18"/>
        <v>1414</v>
      </c>
      <c r="J98" s="528">
        <f t="shared" si="14"/>
        <v>-1414000</v>
      </c>
      <c r="K98" s="528">
        <f t="shared" si="15"/>
        <v>-1.414</v>
      </c>
      <c r="L98" s="449">
        <v>232</v>
      </c>
      <c r="M98" s="450">
        <v>232</v>
      </c>
      <c r="N98" s="450">
        <f t="shared" si="19"/>
        <v>0</v>
      </c>
      <c r="O98" s="450">
        <f t="shared" si="16"/>
        <v>0</v>
      </c>
      <c r="P98" s="450">
        <f t="shared" si="17"/>
        <v>0</v>
      </c>
      <c r="Q98" s="183"/>
    </row>
    <row r="99" spans="1:17" ht="15.75" customHeight="1">
      <c r="A99" s="493">
        <v>8</v>
      </c>
      <c r="B99" s="494" t="s">
        <v>395</v>
      </c>
      <c r="C99" s="499">
        <v>4864949</v>
      </c>
      <c r="D99" s="48" t="s">
        <v>13</v>
      </c>
      <c r="E99" s="49" t="s">
        <v>364</v>
      </c>
      <c r="F99" s="508"/>
      <c r="G99" s="450"/>
      <c r="H99" s="450"/>
      <c r="I99" s="528">
        <f>G99-H99</f>
        <v>0</v>
      </c>
      <c r="J99" s="528">
        <f t="shared" si="14"/>
        <v>0</v>
      </c>
      <c r="K99" s="528">
        <f t="shared" si="15"/>
        <v>0</v>
      </c>
      <c r="L99" s="449"/>
      <c r="M99" s="450"/>
      <c r="N99" s="450">
        <f>L99-M99</f>
        <v>0</v>
      </c>
      <c r="O99" s="450">
        <f t="shared" si="16"/>
        <v>0</v>
      </c>
      <c r="P99" s="450">
        <f t="shared" si="17"/>
        <v>0</v>
      </c>
      <c r="Q99" s="183"/>
    </row>
    <row r="100" spans="1:17" ht="15.75" customHeight="1">
      <c r="A100" s="493"/>
      <c r="B100" s="495" t="s">
        <v>120</v>
      </c>
      <c r="C100" s="499"/>
      <c r="D100" s="52"/>
      <c r="E100" s="52"/>
      <c r="F100" s="508"/>
      <c r="G100" s="534"/>
      <c r="H100" s="528"/>
      <c r="I100" s="528"/>
      <c r="J100" s="528"/>
      <c r="K100" s="528"/>
      <c r="L100" s="449"/>
      <c r="M100" s="450"/>
      <c r="N100" s="450"/>
      <c r="O100" s="450"/>
      <c r="P100" s="450"/>
      <c r="Q100" s="183"/>
    </row>
    <row r="101" spans="1:17" ht="15.75" customHeight="1">
      <c r="A101" s="493"/>
      <c r="B101" s="494"/>
      <c r="C101" s="499"/>
      <c r="D101" s="48"/>
      <c r="E101" s="48"/>
      <c r="F101" s="508"/>
      <c r="G101" s="534"/>
      <c r="H101" s="528"/>
      <c r="I101" s="528"/>
      <c r="J101" s="528"/>
      <c r="K101" s="528"/>
      <c r="L101" s="449"/>
      <c r="M101" s="450"/>
      <c r="N101" s="450"/>
      <c r="O101" s="450"/>
      <c r="P101" s="450"/>
      <c r="Q101" s="183"/>
    </row>
    <row r="102" spans="1:17" ht="15.75" customHeight="1">
      <c r="A102" s="493">
        <v>9</v>
      </c>
      <c r="B102" s="494" t="s">
        <v>121</v>
      </c>
      <c r="C102" s="499">
        <v>4864951</v>
      </c>
      <c r="D102" s="48" t="s">
        <v>13</v>
      </c>
      <c r="E102" s="49" t="s">
        <v>364</v>
      </c>
      <c r="F102" s="508">
        <v>-1000</v>
      </c>
      <c r="G102" s="449">
        <v>999741</v>
      </c>
      <c r="H102" s="450">
        <v>999754</v>
      </c>
      <c r="I102" s="528">
        <f>G102-H102</f>
        <v>-13</v>
      </c>
      <c r="J102" s="528">
        <f aca="true" t="shared" si="20" ref="J102:J109">$F102*I102</f>
        <v>13000</v>
      </c>
      <c r="K102" s="528">
        <f aca="true" t="shared" si="21" ref="K102:K109">J102/1000000</f>
        <v>0.013</v>
      </c>
      <c r="L102" s="449">
        <v>35621</v>
      </c>
      <c r="M102" s="450">
        <v>35964</v>
      </c>
      <c r="N102" s="450">
        <f>L102-M102</f>
        <v>-343</v>
      </c>
      <c r="O102" s="450">
        <f aca="true" t="shared" si="22" ref="O102:O109">$F102*N102</f>
        <v>343000</v>
      </c>
      <c r="P102" s="450">
        <f aca="true" t="shared" si="23" ref="P102:P109">O102/1000000</f>
        <v>0.343</v>
      </c>
      <c r="Q102" s="183"/>
    </row>
    <row r="103" spans="1:17" ht="15.75" customHeight="1">
      <c r="A103" s="493">
        <v>10</v>
      </c>
      <c r="B103" s="494" t="s">
        <v>122</v>
      </c>
      <c r="C103" s="499">
        <v>4902501</v>
      </c>
      <c r="D103" s="48" t="s">
        <v>13</v>
      </c>
      <c r="E103" s="49" t="s">
        <v>364</v>
      </c>
      <c r="F103" s="508">
        <v>-1333.33</v>
      </c>
      <c r="G103" s="449">
        <v>999651</v>
      </c>
      <c r="H103" s="450">
        <v>999656</v>
      </c>
      <c r="I103" s="353">
        <f>G103-H103</f>
        <v>-5</v>
      </c>
      <c r="J103" s="353">
        <f t="shared" si="20"/>
        <v>6666.65</v>
      </c>
      <c r="K103" s="353">
        <f t="shared" si="21"/>
        <v>0.00666665</v>
      </c>
      <c r="L103" s="449">
        <v>323</v>
      </c>
      <c r="M103" s="450">
        <v>587</v>
      </c>
      <c r="N103" s="453">
        <f>L103-M103</f>
        <v>-264</v>
      </c>
      <c r="O103" s="450">
        <f t="shared" si="22"/>
        <v>351999.12</v>
      </c>
      <c r="P103" s="450">
        <f t="shared" si="23"/>
        <v>0.35199912</v>
      </c>
      <c r="Q103" s="183"/>
    </row>
    <row r="104" spans="1:17" ht="15.75" customHeight="1">
      <c r="A104" s="493"/>
      <c r="B104" s="494"/>
      <c r="C104" s="499"/>
      <c r="D104" s="48"/>
      <c r="E104" s="49"/>
      <c r="F104" s="508"/>
      <c r="G104" s="413"/>
      <c r="H104" s="412"/>
      <c r="I104" s="353"/>
      <c r="J104" s="353"/>
      <c r="K104" s="353"/>
      <c r="L104" s="419"/>
      <c r="M104" s="412"/>
      <c r="N104" s="453"/>
      <c r="O104" s="450"/>
      <c r="P104" s="450"/>
      <c r="Q104" s="183"/>
    </row>
    <row r="105" spans="1:17" ht="15.75" customHeight="1">
      <c r="A105" s="493"/>
      <c r="B105" s="496" t="s">
        <v>123</v>
      </c>
      <c r="C105" s="499"/>
      <c r="D105" s="48"/>
      <c r="E105" s="48"/>
      <c r="F105" s="508"/>
      <c r="G105" s="534"/>
      <c r="H105" s="528"/>
      <c r="I105" s="528"/>
      <c r="J105" s="528"/>
      <c r="K105" s="528"/>
      <c r="L105" s="449"/>
      <c r="M105" s="450"/>
      <c r="N105" s="450"/>
      <c r="O105" s="450"/>
      <c r="P105" s="450"/>
      <c r="Q105" s="183"/>
    </row>
    <row r="106" spans="1:17" ht="15.75" customHeight="1">
      <c r="A106" s="493">
        <v>11</v>
      </c>
      <c r="B106" s="429" t="s">
        <v>48</v>
      </c>
      <c r="C106" s="499">
        <v>4864843</v>
      </c>
      <c r="D106" s="52" t="s">
        <v>13</v>
      </c>
      <c r="E106" s="49" t="s">
        <v>364</v>
      </c>
      <c r="F106" s="508">
        <v>-1000</v>
      </c>
      <c r="G106" s="449">
        <v>529</v>
      </c>
      <c r="H106" s="450">
        <v>520</v>
      </c>
      <c r="I106" s="528">
        <f>G106-H106</f>
        <v>9</v>
      </c>
      <c r="J106" s="528">
        <f t="shared" si="20"/>
        <v>-9000</v>
      </c>
      <c r="K106" s="528">
        <f t="shared" si="21"/>
        <v>-0.009</v>
      </c>
      <c r="L106" s="449">
        <v>14199</v>
      </c>
      <c r="M106" s="450">
        <v>13790</v>
      </c>
      <c r="N106" s="450">
        <f>L106-M106</f>
        <v>409</v>
      </c>
      <c r="O106" s="450">
        <f t="shared" si="22"/>
        <v>-409000</v>
      </c>
      <c r="P106" s="450">
        <f t="shared" si="23"/>
        <v>-0.409</v>
      </c>
      <c r="Q106" s="183"/>
    </row>
    <row r="107" spans="1:17" ht="15.75" customHeight="1">
      <c r="A107" s="493">
        <v>12</v>
      </c>
      <c r="B107" s="494" t="s">
        <v>49</v>
      </c>
      <c r="C107" s="499">
        <v>4864844</v>
      </c>
      <c r="D107" s="48" t="s">
        <v>13</v>
      </c>
      <c r="E107" s="49" t="s">
        <v>364</v>
      </c>
      <c r="F107" s="508">
        <v>-1000</v>
      </c>
      <c r="G107" s="449">
        <v>998887</v>
      </c>
      <c r="H107" s="450">
        <v>998887</v>
      </c>
      <c r="I107" s="528">
        <f>G107-H107</f>
        <v>0</v>
      </c>
      <c r="J107" s="528">
        <f t="shared" si="20"/>
        <v>0</v>
      </c>
      <c r="K107" s="528">
        <f t="shared" si="21"/>
        <v>0</v>
      </c>
      <c r="L107" s="449">
        <v>3516</v>
      </c>
      <c r="M107" s="450">
        <v>3333</v>
      </c>
      <c r="N107" s="450">
        <f>L107-M107</f>
        <v>183</v>
      </c>
      <c r="O107" s="450">
        <f t="shared" si="22"/>
        <v>-183000</v>
      </c>
      <c r="P107" s="450">
        <f t="shared" si="23"/>
        <v>-0.183</v>
      </c>
      <c r="Q107" s="183"/>
    </row>
    <row r="108" spans="1:17" ht="15.75" customHeight="1">
      <c r="A108" s="493"/>
      <c r="B108" s="496" t="s">
        <v>50</v>
      </c>
      <c r="C108" s="499"/>
      <c r="D108" s="48"/>
      <c r="E108" s="48"/>
      <c r="F108" s="508"/>
      <c r="G108" s="534"/>
      <c r="H108" s="528"/>
      <c r="I108" s="528"/>
      <c r="J108" s="528"/>
      <c r="K108" s="528"/>
      <c r="L108" s="449"/>
      <c r="M108" s="450"/>
      <c r="N108" s="450"/>
      <c r="O108" s="450"/>
      <c r="P108" s="450"/>
      <c r="Q108" s="183"/>
    </row>
    <row r="109" spans="1:17" ht="15.75" customHeight="1">
      <c r="A109" s="493">
        <v>13</v>
      </c>
      <c r="B109" s="494" t="s">
        <v>87</v>
      </c>
      <c r="C109" s="499">
        <v>4865169</v>
      </c>
      <c r="D109" s="48" t="s">
        <v>13</v>
      </c>
      <c r="E109" s="49" t="s">
        <v>364</v>
      </c>
      <c r="F109" s="508">
        <v>-1000</v>
      </c>
      <c r="G109" s="449">
        <v>607</v>
      </c>
      <c r="H109" s="450">
        <v>473</v>
      </c>
      <c r="I109" s="528">
        <f>G109-H109</f>
        <v>134</v>
      </c>
      <c r="J109" s="528">
        <f t="shared" si="20"/>
        <v>-134000</v>
      </c>
      <c r="K109" s="528">
        <f t="shared" si="21"/>
        <v>-0.134</v>
      </c>
      <c r="L109" s="449">
        <v>51056</v>
      </c>
      <c r="M109" s="450">
        <v>50767</v>
      </c>
      <c r="N109" s="450">
        <f>L109-M109</f>
        <v>289</v>
      </c>
      <c r="O109" s="450">
        <f t="shared" si="22"/>
        <v>-289000</v>
      </c>
      <c r="P109" s="450">
        <f t="shared" si="23"/>
        <v>-0.289</v>
      </c>
      <c r="Q109" s="183"/>
    </row>
    <row r="110" spans="1:17" ht="15.75" customHeight="1">
      <c r="A110" s="493"/>
      <c r="B110" s="495" t="s">
        <v>54</v>
      </c>
      <c r="C110" s="474"/>
      <c r="D110" s="52"/>
      <c r="E110" s="52"/>
      <c r="F110" s="508"/>
      <c r="G110" s="534"/>
      <c r="H110" s="535"/>
      <c r="I110" s="535"/>
      <c r="J110" s="535"/>
      <c r="K110" s="528"/>
      <c r="L110" s="452"/>
      <c r="M110" s="531"/>
      <c r="N110" s="531"/>
      <c r="O110" s="531"/>
      <c r="P110" s="450"/>
      <c r="Q110" s="229"/>
    </row>
    <row r="111" spans="1:17" ht="15.75" customHeight="1">
      <c r="A111" s="493"/>
      <c r="B111" s="495" t="s">
        <v>55</v>
      </c>
      <c r="C111" s="474"/>
      <c r="D111" s="52"/>
      <c r="E111" s="52"/>
      <c r="F111" s="508"/>
      <c r="G111" s="534"/>
      <c r="H111" s="535"/>
      <c r="I111" s="535"/>
      <c r="J111" s="535"/>
      <c r="K111" s="528"/>
      <c r="L111" s="452"/>
      <c r="M111" s="531"/>
      <c r="N111" s="531"/>
      <c r="O111" s="531"/>
      <c r="P111" s="450"/>
      <c r="Q111" s="229"/>
    </row>
    <row r="112" spans="1:17" ht="15.75" customHeight="1">
      <c r="A112" s="501"/>
      <c r="B112" s="504" t="s">
        <v>68</v>
      </c>
      <c r="C112" s="499"/>
      <c r="D112" s="52"/>
      <c r="E112" s="52"/>
      <c r="F112" s="508"/>
      <c r="G112" s="534"/>
      <c r="H112" s="528"/>
      <c r="I112" s="528"/>
      <c r="J112" s="528"/>
      <c r="K112" s="528"/>
      <c r="L112" s="452"/>
      <c r="M112" s="450"/>
      <c r="N112" s="450"/>
      <c r="O112" s="450"/>
      <c r="P112" s="450"/>
      <c r="Q112" s="229"/>
    </row>
    <row r="113" spans="1:17" ht="15.75" customHeight="1">
      <c r="A113" s="501">
        <v>14</v>
      </c>
      <c r="B113" s="505" t="s">
        <v>69</v>
      </c>
      <c r="C113" s="499">
        <v>4902529</v>
      </c>
      <c r="D113" s="48" t="s">
        <v>13</v>
      </c>
      <c r="E113" s="49" t="s">
        <v>364</v>
      </c>
      <c r="F113" s="508">
        <v>-500</v>
      </c>
      <c r="G113" s="449">
        <v>3437</v>
      </c>
      <c r="H113" s="450">
        <v>3421</v>
      </c>
      <c r="I113" s="528">
        <f>G113-H113</f>
        <v>16</v>
      </c>
      <c r="J113" s="528">
        <f>$F113*I113</f>
        <v>-8000</v>
      </c>
      <c r="K113" s="528">
        <f>J113/1000000</f>
        <v>-0.008</v>
      </c>
      <c r="L113" s="449">
        <v>26459</v>
      </c>
      <c r="M113" s="450">
        <v>26218</v>
      </c>
      <c r="N113" s="450">
        <f>L113-M113</f>
        <v>241</v>
      </c>
      <c r="O113" s="450">
        <f>$F113*N113</f>
        <v>-120500</v>
      </c>
      <c r="P113" s="450">
        <f>O113/1000000</f>
        <v>-0.1205</v>
      </c>
      <c r="Q113" s="183"/>
    </row>
    <row r="114" spans="1:17" ht="15.75" customHeight="1">
      <c r="A114" s="501">
        <v>15</v>
      </c>
      <c r="B114" s="505" t="s">
        <v>70</v>
      </c>
      <c r="C114" s="499">
        <v>4902530</v>
      </c>
      <c r="D114" s="48" t="s">
        <v>13</v>
      </c>
      <c r="E114" s="49" t="s">
        <v>364</v>
      </c>
      <c r="F114" s="508">
        <v>-500</v>
      </c>
      <c r="G114" s="449">
        <v>3183</v>
      </c>
      <c r="H114" s="450">
        <v>3166</v>
      </c>
      <c r="I114" s="528">
        <f aca="true" t="shared" si="24" ref="I114:I126">G114-H114</f>
        <v>17</v>
      </c>
      <c r="J114" s="528">
        <f aca="true" t="shared" si="25" ref="J114:J130">$F114*I114</f>
        <v>-8500</v>
      </c>
      <c r="K114" s="528">
        <f aca="true" t="shared" si="26" ref="K114:K130">J114/1000000</f>
        <v>-0.0085</v>
      </c>
      <c r="L114" s="449">
        <v>18011</v>
      </c>
      <c r="M114" s="450">
        <v>17829</v>
      </c>
      <c r="N114" s="450">
        <f aca="true" t="shared" si="27" ref="N114:N126">L114-M114</f>
        <v>182</v>
      </c>
      <c r="O114" s="450">
        <f aca="true" t="shared" si="28" ref="O114:O130">$F114*N114</f>
        <v>-91000</v>
      </c>
      <c r="P114" s="450">
        <f aca="true" t="shared" si="29" ref="P114:P130">O114/1000000</f>
        <v>-0.091</v>
      </c>
      <c r="Q114" s="183"/>
    </row>
    <row r="115" spans="1:17" ht="15.75" customHeight="1">
      <c r="A115" s="501">
        <v>16</v>
      </c>
      <c r="B115" s="505" t="s">
        <v>71</v>
      </c>
      <c r="C115" s="499">
        <v>4902531</v>
      </c>
      <c r="D115" s="48" t="s">
        <v>13</v>
      </c>
      <c r="E115" s="49" t="s">
        <v>364</v>
      </c>
      <c r="F115" s="508">
        <v>-500</v>
      </c>
      <c r="G115" s="449">
        <v>3225</v>
      </c>
      <c r="H115" s="450">
        <v>3208</v>
      </c>
      <c r="I115" s="528">
        <f t="shared" si="24"/>
        <v>17</v>
      </c>
      <c r="J115" s="528">
        <f t="shared" si="25"/>
        <v>-8500</v>
      </c>
      <c r="K115" s="528">
        <f t="shared" si="26"/>
        <v>-0.0085</v>
      </c>
      <c r="L115" s="449">
        <v>12176</v>
      </c>
      <c r="M115" s="450">
        <v>12059</v>
      </c>
      <c r="N115" s="450">
        <f t="shared" si="27"/>
        <v>117</v>
      </c>
      <c r="O115" s="450">
        <f t="shared" si="28"/>
        <v>-58500</v>
      </c>
      <c r="P115" s="450">
        <f t="shared" si="29"/>
        <v>-0.0585</v>
      </c>
      <c r="Q115" s="183"/>
    </row>
    <row r="116" spans="1:17" ht="15.75" customHeight="1">
      <c r="A116" s="501">
        <v>17</v>
      </c>
      <c r="B116" s="505" t="s">
        <v>72</v>
      </c>
      <c r="C116" s="499">
        <v>4902532</v>
      </c>
      <c r="D116" s="48" t="s">
        <v>13</v>
      </c>
      <c r="E116" s="49" t="s">
        <v>364</v>
      </c>
      <c r="F116" s="508">
        <v>-500</v>
      </c>
      <c r="G116" s="449">
        <v>3179</v>
      </c>
      <c r="H116" s="450">
        <v>3165</v>
      </c>
      <c r="I116" s="528">
        <f t="shared" si="24"/>
        <v>14</v>
      </c>
      <c r="J116" s="528">
        <f t="shared" si="25"/>
        <v>-7000</v>
      </c>
      <c r="K116" s="528">
        <f t="shared" si="26"/>
        <v>-0.007</v>
      </c>
      <c r="L116" s="449">
        <v>13881</v>
      </c>
      <c r="M116" s="450">
        <v>13741</v>
      </c>
      <c r="N116" s="450">
        <f t="shared" si="27"/>
        <v>140</v>
      </c>
      <c r="O116" s="450">
        <f t="shared" si="28"/>
        <v>-70000</v>
      </c>
      <c r="P116" s="450">
        <f t="shared" si="29"/>
        <v>-0.07</v>
      </c>
      <c r="Q116" s="183"/>
    </row>
    <row r="117" spans="1:17" ht="15.75" customHeight="1">
      <c r="A117" s="501"/>
      <c r="B117" s="504" t="s">
        <v>35</v>
      </c>
      <c r="C117" s="499"/>
      <c r="D117" s="52"/>
      <c r="E117" s="52"/>
      <c r="F117" s="508"/>
      <c r="G117" s="534"/>
      <c r="H117" s="528"/>
      <c r="I117" s="528"/>
      <c r="J117" s="528"/>
      <c r="K117" s="528"/>
      <c r="L117" s="449"/>
      <c r="M117" s="450"/>
      <c r="N117" s="450"/>
      <c r="O117" s="450"/>
      <c r="P117" s="450"/>
      <c r="Q117" s="183"/>
    </row>
    <row r="118" spans="1:17" ht="15.75" customHeight="1">
      <c r="A118" s="501">
        <v>18</v>
      </c>
      <c r="B118" s="506" t="s">
        <v>73</v>
      </c>
      <c r="C118" s="507">
        <v>4864807</v>
      </c>
      <c r="D118" s="48" t="s">
        <v>13</v>
      </c>
      <c r="E118" s="49" t="s">
        <v>364</v>
      </c>
      <c r="F118" s="508">
        <v>-100</v>
      </c>
      <c r="G118" s="449">
        <v>85941</v>
      </c>
      <c r="H118" s="450">
        <v>84600</v>
      </c>
      <c r="I118" s="528">
        <f t="shared" si="24"/>
        <v>1341</v>
      </c>
      <c r="J118" s="528">
        <f t="shared" si="25"/>
        <v>-134100</v>
      </c>
      <c r="K118" s="528">
        <f t="shared" si="26"/>
        <v>-0.1341</v>
      </c>
      <c r="L118" s="449">
        <v>25947</v>
      </c>
      <c r="M118" s="450">
        <v>25729</v>
      </c>
      <c r="N118" s="450">
        <f t="shared" si="27"/>
        <v>218</v>
      </c>
      <c r="O118" s="450">
        <f t="shared" si="28"/>
        <v>-21800</v>
      </c>
      <c r="P118" s="450">
        <f t="shared" si="29"/>
        <v>-0.0218</v>
      </c>
      <c r="Q118" s="183"/>
    </row>
    <row r="119" spans="1:17" ht="15.75" customHeight="1">
      <c r="A119" s="501">
        <v>19</v>
      </c>
      <c r="B119" s="506" t="s">
        <v>148</v>
      </c>
      <c r="C119" s="507">
        <v>4865086</v>
      </c>
      <c r="D119" s="48" t="s">
        <v>13</v>
      </c>
      <c r="E119" s="49" t="s">
        <v>364</v>
      </c>
      <c r="F119" s="508">
        <v>-100</v>
      </c>
      <c r="G119" s="449">
        <v>8118</v>
      </c>
      <c r="H119" s="450">
        <v>7947</v>
      </c>
      <c r="I119" s="528">
        <f t="shared" si="24"/>
        <v>171</v>
      </c>
      <c r="J119" s="528">
        <f t="shared" si="25"/>
        <v>-17100</v>
      </c>
      <c r="K119" s="528">
        <f t="shared" si="26"/>
        <v>-0.0171</v>
      </c>
      <c r="L119" s="449">
        <v>28896</v>
      </c>
      <c r="M119" s="450">
        <v>28045</v>
      </c>
      <c r="N119" s="450">
        <f t="shared" si="27"/>
        <v>851</v>
      </c>
      <c r="O119" s="450">
        <f t="shared" si="28"/>
        <v>-85100</v>
      </c>
      <c r="P119" s="450">
        <f t="shared" si="29"/>
        <v>-0.0851</v>
      </c>
      <c r="Q119" s="183"/>
    </row>
    <row r="120" spans="1:17" ht="15.75" customHeight="1">
      <c r="A120" s="493"/>
      <c r="B120" s="496" t="s">
        <v>74</v>
      </c>
      <c r="C120" s="499"/>
      <c r="D120" s="48"/>
      <c r="E120" s="48"/>
      <c r="F120" s="508"/>
      <c r="G120" s="534"/>
      <c r="H120" s="528"/>
      <c r="I120" s="528"/>
      <c r="J120" s="528"/>
      <c r="K120" s="528"/>
      <c r="L120" s="449"/>
      <c r="M120" s="450"/>
      <c r="N120" s="450"/>
      <c r="O120" s="450"/>
      <c r="P120" s="450"/>
      <c r="Q120" s="183"/>
    </row>
    <row r="121" spans="1:17" ht="15.75" customHeight="1">
      <c r="A121" s="493">
        <v>20</v>
      </c>
      <c r="B121" s="494" t="s">
        <v>67</v>
      </c>
      <c r="C121" s="499">
        <v>4902535</v>
      </c>
      <c r="D121" s="48" t="s">
        <v>13</v>
      </c>
      <c r="E121" s="49" t="s">
        <v>364</v>
      </c>
      <c r="F121" s="508">
        <v>-100</v>
      </c>
      <c r="G121" s="449">
        <v>999533</v>
      </c>
      <c r="H121" s="450">
        <v>999562</v>
      </c>
      <c r="I121" s="528">
        <f t="shared" si="24"/>
        <v>-29</v>
      </c>
      <c r="J121" s="528">
        <f t="shared" si="25"/>
        <v>2900</v>
      </c>
      <c r="K121" s="528">
        <f t="shared" si="26"/>
        <v>0.0029</v>
      </c>
      <c r="L121" s="449">
        <v>4740</v>
      </c>
      <c r="M121" s="450">
        <v>4724</v>
      </c>
      <c r="N121" s="450">
        <f t="shared" si="27"/>
        <v>16</v>
      </c>
      <c r="O121" s="450">
        <f t="shared" si="28"/>
        <v>-1600</v>
      </c>
      <c r="P121" s="450">
        <f t="shared" si="29"/>
        <v>-0.0016</v>
      </c>
      <c r="Q121" s="183"/>
    </row>
    <row r="122" spans="1:17" ht="15.75" customHeight="1">
      <c r="A122" s="493">
        <v>21</v>
      </c>
      <c r="B122" s="494" t="s">
        <v>75</v>
      </c>
      <c r="C122" s="499">
        <v>4902536</v>
      </c>
      <c r="D122" s="48" t="s">
        <v>13</v>
      </c>
      <c r="E122" s="49" t="s">
        <v>364</v>
      </c>
      <c r="F122" s="508">
        <v>-100</v>
      </c>
      <c r="G122" s="449">
        <v>2046</v>
      </c>
      <c r="H122" s="450">
        <v>1817</v>
      </c>
      <c r="I122" s="528">
        <f t="shared" si="24"/>
        <v>229</v>
      </c>
      <c r="J122" s="528">
        <f t="shared" si="25"/>
        <v>-22900</v>
      </c>
      <c r="K122" s="528">
        <f t="shared" si="26"/>
        <v>-0.0229</v>
      </c>
      <c r="L122" s="449">
        <v>11593</v>
      </c>
      <c r="M122" s="450">
        <v>11518</v>
      </c>
      <c r="N122" s="450">
        <f t="shared" si="27"/>
        <v>75</v>
      </c>
      <c r="O122" s="450">
        <f t="shared" si="28"/>
        <v>-7500</v>
      </c>
      <c r="P122" s="450">
        <f t="shared" si="29"/>
        <v>-0.0075</v>
      </c>
      <c r="Q122" s="183"/>
    </row>
    <row r="123" spans="1:17" ht="15.75" customHeight="1">
      <c r="A123" s="493">
        <v>22</v>
      </c>
      <c r="B123" s="494" t="s">
        <v>88</v>
      </c>
      <c r="C123" s="499">
        <v>4902537</v>
      </c>
      <c r="D123" s="48" t="s">
        <v>13</v>
      </c>
      <c r="E123" s="49" t="s">
        <v>364</v>
      </c>
      <c r="F123" s="508">
        <v>-100</v>
      </c>
      <c r="G123" s="449">
        <v>4694</v>
      </c>
      <c r="H123" s="450">
        <v>4343</v>
      </c>
      <c r="I123" s="528">
        <f t="shared" si="24"/>
        <v>351</v>
      </c>
      <c r="J123" s="528">
        <f t="shared" si="25"/>
        <v>-35100</v>
      </c>
      <c r="K123" s="528">
        <f t="shared" si="26"/>
        <v>-0.0351</v>
      </c>
      <c r="L123" s="449">
        <v>44307</v>
      </c>
      <c r="M123" s="450">
        <v>44121</v>
      </c>
      <c r="N123" s="450">
        <f t="shared" si="27"/>
        <v>186</v>
      </c>
      <c r="O123" s="450">
        <f t="shared" si="28"/>
        <v>-18600</v>
      </c>
      <c r="P123" s="450">
        <f t="shared" si="29"/>
        <v>-0.0186</v>
      </c>
      <c r="Q123" s="183"/>
    </row>
    <row r="124" spans="1:17" ht="15.75" customHeight="1">
      <c r="A124" s="493">
        <v>23</v>
      </c>
      <c r="B124" s="494" t="s">
        <v>76</v>
      </c>
      <c r="C124" s="499">
        <v>4902538</v>
      </c>
      <c r="D124" s="48" t="s">
        <v>13</v>
      </c>
      <c r="E124" s="49" t="s">
        <v>364</v>
      </c>
      <c r="F124" s="508">
        <v>-100</v>
      </c>
      <c r="G124" s="449">
        <v>8211</v>
      </c>
      <c r="H124" s="450">
        <v>8079</v>
      </c>
      <c r="I124" s="528">
        <f t="shared" si="24"/>
        <v>132</v>
      </c>
      <c r="J124" s="528">
        <f t="shared" si="25"/>
        <v>-13200</v>
      </c>
      <c r="K124" s="528">
        <f t="shared" si="26"/>
        <v>-0.0132</v>
      </c>
      <c r="L124" s="449">
        <v>19022</v>
      </c>
      <c r="M124" s="450">
        <v>19016</v>
      </c>
      <c r="N124" s="450">
        <f t="shared" si="27"/>
        <v>6</v>
      </c>
      <c r="O124" s="450">
        <f t="shared" si="28"/>
        <v>-600</v>
      </c>
      <c r="P124" s="450">
        <f t="shared" si="29"/>
        <v>-0.0006</v>
      </c>
      <c r="Q124" s="183"/>
    </row>
    <row r="125" spans="1:17" ht="15.75" customHeight="1">
      <c r="A125" s="493">
        <v>24</v>
      </c>
      <c r="B125" s="494" t="s">
        <v>77</v>
      </c>
      <c r="C125" s="499">
        <v>4902539</v>
      </c>
      <c r="D125" s="48" t="s">
        <v>13</v>
      </c>
      <c r="E125" s="49" t="s">
        <v>364</v>
      </c>
      <c r="F125" s="508">
        <v>-100</v>
      </c>
      <c r="G125" s="449">
        <v>999751</v>
      </c>
      <c r="H125" s="450">
        <v>999783</v>
      </c>
      <c r="I125" s="528">
        <f t="shared" si="24"/>
        <v>-32</v>
      </c>
      <c r="J125" s="528">
        <f t="shared" si="25"/>
        <v>3200</v>
      </c>
      <c r="K125" s="528">
        <f t="shared" si="26"/>
        <v>0.0032</v>
      </c>
      <c r="L125" s="449">
        <v>282</v>
      </c>
      <c r="M125" s="450">
        <v>283</v>
      </c>
      <c r="N125" s="450">
        <f t="shared" si="27"/>
        <v>-1</v>
      </c>
      <c r="O125" s="450">
        <f t="shared" si="28"/>
        <v>100</v>
      </c>
      <c r="P125" s="450">
        <f t="shared" si="29"/>
        <v>0.0001</v>
      </c>
      <c r="Q125" s="183"/>
    </row>
    <row r="126" spans="1:17" ht="15.75" customHeight="1">
      <c r="A126" s="493">
        <v>25</v>
      </c>
      <c r="B126" s="494" t="s">
        <v>63</v>
      </c>
      <c r="C126" s="499">
        <v>4902540</v>
      </c>
      <c r="D126" s="48" t="s">
        <v>13</v>
      </c>
      <c r="E126" s="49" t="s">
        <v>364</v>
      </c>
      <c r="F126" s="508">
        <v>-100</v>
      </c>
      <c r="G126" s="449">
        <v>15</v>
      </c>
      <c r="H126" s="450">
        <v>15</v>
      </c>
      <c r="I126" s="528">
        <f t="shared" si="24"/>
        <v>0</v>
      </c>
      <c r="J126" s="528">
        <f t="shared" si="25"/>
        <v>0</v>
      </c>
      <c r="K126" s="528">
        <f t="shared" si="26"/>
        <v>0</v>
      </c>
      <c r="L126" s="449">
        <v>13398</v>
      </c>
      <c r="M126" s="450">
        <v>13398</v>
      </c>
      <c r="N126" s="450">
        <f t="shared" si="27"/>
        <v>0</v>
      </c>
      <c r="O126" s="450">
        <f t="shared" si="28"/>
        <v>0</v>
      </c>
      <c r="P126" s="450">
        <f t="shared" si="29"/>
        <v>0</v>
      </c>
      <c r="Q126" s="183"/>
    </row>
    <row r="127" spans="1:17" ht="15.75" customHeight="1">
      <c r="A127" s="493"/>
      <c r="B127" s="496" t="s">
        <v>78</v>
      </c>
      <c r="C127" s="499"/>
      <c r="D127" s="48"/>
      <c r="E127" s="48"/>
      <c r="F127" s="508"/>
      <c r="G127" s="534"/>
      <c r="H127" s="528"/>
      <c r="I127" s="528"/>
      <c r="J127" s="528"/>
      <c r="K127" s="528"/>
      <c r="L127" s="449"/>
      <c r="M127" s="450"/>
      <c r="N127" s="450"/>
      <c r="O127" s="450"/>
      <c r="P127" s="450"/>
      <c r="Q127" s="183"/>
    </row>
    <row r="128" spans="1:17" ht="15.75" customHeight="1">
      <c r="A128" s="493">
        <v>26</v>
      </c>
      <c r="B128" s="494" t="s">
        <v>79</v>
      </c>
      <c r="C128" s="499">
        <v>4902541</v>
      </c>
      <c r="D128" s="48" t="s">
        <v>13</v>
      </c>
      <c r="E128" s="49" t="s">
        <v>364</v>
      </c>
      <c r="F128" s="508">
        <v>-100</v>
      </c>
      <c r="G128" s="449">
        <v>963</v>
      </c>
      <c r="H128" s="450">
        <v>926</v>
      </c>
      <c r="I128" s="528">
        <f>G128-H128</f>
        <v>37</v>
      </c>
      <c r="J128" s="528">
        <f t="shared" si="25"/>
        <v>-3700</v>
      </c>
      <c r="K128" s="528">
        <f t="shared" si="26"/>
        <v>-0.0037</v>
      </c>
      <c r="L128" s="449">
        <v>55073</v>
      </c>
      <c r="M128" s="450">
        <v>54452</v>
      </c>
      <c r="N128" s="450">
        <f>L128-M128</f>
        <v>621</v>
      </c>
      <c r="O128" s="450">
        <f t="shared" si="28"/>
        <v>-62100</v>
      </c>
      <c r="P128" s="450">
        <f t="shared" si="29"/>
        <v>-0.0621</v>
      </c>
      <c r="Q128" s="183"/>
    </row>
    <row r="129" spans="1:17" ht="15.75" customHeight="1">
      <c r="A129" s="493">
        <v>27</v>
      </c>
      <c r="B129" s="494" t="s">
        <v>80</v>
      </c>
      <c r="C129" s="499">
        <v>4902542</v>
      </c>
      <c r="D129" s="48" t="s">
        <v>13</v>
      </c>
      <c r="E129" s="49" t="s">
        <v>364</v>
      </c>
      <c r="F129" s="508">
        <v>-100</v>
      </c>
      <c r="G129" s="449">
        <v>673</v>
      </c>
      <c r="H129" s="450">
        <v>599</v>
      </c>
      <c r="I129" s="528">
        <f>G129-H129</f>
        <v>74</v>
      </c>
      <c r="J129" s="528">
        <f t="shared" si="25"/>
        <v>-7400</v>
      </c>
      <c r="K129" s="528">
        <f t="shared" si="26"/>
        <v>-0.0074</v>
      </c>
      <c r="L129" s="449">
        <v>49801</v>
      </c>
      <c r="M129" s="450">
        <v>49491</v>
      </c>
      <c r="N129" s="450">
        <f>L129-M129</f>
        <v>310</v>
      </c>
      <c r="O129" s="450">
        <f t="shared" si="28"/>
        <v>-31000</v>
      </c>
      <c r="P129" s="450">
        <f t="shared" si="29"/>
        <v>-0.031</v>
      </c>
      <c r="Q129" s="183"/>
    </row>
    <row r="130" spans="1:17" ht="15.75" customHeight="1">
      <c r="A130" s="493">
        <v>28</v>
      </c>
      <c r="B130" s="494" t="s">
        <v>81</v>
      </c>
      <c r="C130" s="499">
        <v>4902543</v>
      </c>
      <c r="D130" s="48" t="s">
        <v>13</v>
      </c>
      <c r="E130" s="49" t="s">
        <v>364</v>
      </c>
      <c r="F130" s="508">
        <v>-100</v>
      </c>
      <c r="G130" s="449">
        <v>898</v>
      </c>
      <c r="H130" s="450">
        <v>796</v>
      </c>
      <c r="I130" s="528">
        <f>G130-H130</f>
        <v>102</v>
      </c>
      <c r="J130" s="528">
        <f t="shared" si="25"/>
        <v>-10200</v>
      </c>
      <c r="K130" s="528">
        <f t="shared" si="26"/>
        <v>-0.0102</v>
      </c>
      <c r="L130" s="449">
        <v>71613</v>
      </c>
      <c r="M130" s="450">
        <v>71027</v>
      </c>
      <c r="N130" s="450">
        <f>L130-M130</f>
        <v>586</v>
      </c>
      <c r="O130" s="450">
        <f t="shared" si="28"/>
        <v>-58600</v>
      </c>
      <c r="P130" s="450">
        <f t="shared" si="29"/>
        <v>-0.0586</v>
      </c>
      <c r="Q130" s="183"/>
    </row>
    <row r="131" spans="1:17" ht="15.75" customHeight="1" thickBot="1">
      <c r="A131" s="497"/>
      <c r="B131" s="498"/>
      <c r="C131" s="500"/>
      <c r="D131" s="113"/>
      <c r="E131" s="55"/>
      <c r="F131" s="436"/>
      <c r="G131" s="38"/>
      <c r="H131" s="32"/>
      <c r="I131" s="33"/>
      <c r="J131" s="33"/>
      <c r="K131" s="34"/>
      <c r="L131" s="483"/>
      <c r="M131" s="33"/>
      <c r="N131" s="33"/>
      <c r="O131" s="33"/>
      <c r="P131" s="34"/>
      <c r="Q131" s="184"/>
    </row>
    <row r="132" ht="13.5" thickTop="1"/>
    <row r="133" spans="4:16" ht="16.5">
      <c r="D133" s="24"/>
      <c r="K133" s="623">
        <f>SUM(K91:K131)</f>
        <v>-2.0162333499999994</v>
      </c>
      <c r="L133" s="63"/>
      <c r="M133" s="63"/>
      <c r="N133" s="63"/>
      <c r="O133" s="63"/>
      <c r="P133" s="536">
        <f>SUM(P91:P131)</f>
        <v>-1.3155008799999999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2.75">
      <c r="Q136" s="553" t="str">
        <f>NDPL!Q1</f>
        <v>MARCH-2011</v>
      </c>
      <c r="R136" s="310"/>
    </row>
    <row r="137" ht="13.5" thickBot="1"/>
    <row r="138" spans="1:17" ht="44.25" customHeight="1">
      <c r="A138" s="439"/>
      <c r="B138" s="437" t="s">
        <v>153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279"/>
      <c r="B139" s="359" t="s">
        <v>154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279"/>
      <c r="B140" s="354" t="s">
        <v>266</v>
      </c>
      <c r="C140" s="21"/>
      <c r="D140" s="21"/>
      <c r="E140" s="21"/>
      <c r="F140" s="21"/>
      <c r="G140" s="21"/>
      <c r="H140" s="21"/>
      <c r="I140" s="21"/>
      <c r="J140" s="21"/>
      <c r="K140" s="248">
        <f>K53</f>
        <v>1.0143</v>
      </c>
      <c r="L140" s="248"/>
      <c r="M140" s="248"/>
      <c r="N140" s="248"/>
      <c r="O140" s="248"/>
      <c r="P140" s="248">
        <f>P53</f>
        <v>-3.8809000000000005</v>
      </c>
      <c r="Q140" s="61"/>
    </row>
    <row r="141" spans="1:17" ht="19.5" customHeight="1">
      <c r="A141" s="279"/>
      <c r="B141" s="354" t="s">
        <v>267</v>
      </c>
      <c r="C141" s="21"/>
      <c r="D141" s="21"/>
      <c r="E141" s="21"/>
      <c r="F141" s="21"/>
      <c r="G141" s="21"/>
      <c r="H141" s="21"/>
      <c r="I141" s="21"/>
      <c r="J141" s="21"/>
      <c r="K141" s="624">
        <f>K133</f>
        <v>-2.0162333499999994</v>
      </c>
      <c r="L141" s="248"/>
      <c r="M141" s="248"/>
      <c r="N141" s="248"/>
      <c r="O141" s="248"/>
      <c r="P141" s="248">
        <f>P133</f>
        <v>-1.3155008799999999</v>
      </c>
      <c r="Q141" s="61"/>
    </row>
    <row r="142" spans="1:17" ht="19.5" customHeight="1">
      <c r="A142" s="279"/>
      <c r="B142" s="354" t="s">
        <v>155</v>
      </c>
      <c r="C142" s="21"/>
      <c r="D142" s="21"/>
      <c r="E142" s="21"/>
      <c r="F142" s="21"/>
      <c r="G142" s="21"/>
      <c r="H142" s="21"/>
      <c r="I142" s="21"/>
      <c r="J142" s="21"/>
      <c r="K142" s="624">
        <f>'ROHTAK ROAD'!K46</f>
        <v>-0.1588</v>
      </c>
      <c r="L142" s="248"/>
      <c r="M142" s="248"/>
      <c r="N142" s="248"/>
      <c r="O142" s="248"/>
      <c r="P142" s="624">
        <f>'ROHTAK ROAD'!P46</f>
        <v>-0.0027999999999999995</v>
      </c>
      <c r="Q142" s="61"/>
    </row>
    <row r="143" spans="1:17" ht="19.5" customHeight="1">
      <c r="A143" s="279"/>
      <c r="B143" s="354" t="s">
        <v>156</v>
      </c>
      <c r="C143" s="21"/>
      <c r="D143" s="21"/>
      <c r="E143" s="21"/>
      <c r="F143" s="21"/>
      <c r="G143" s="21"/>
      <c r="H143" s="21"/>
      <c r="I143" s="21"/>
      <c r="J143" s="21"/>
      <c r="K143" s="624">
        <f>SUM(K140:K142)</f>
        <v>-1.1607333499999994</v>
      </c>
      <c r="L143" s="248"/>
      <c r="M143" s="248"/>
      <c r="N143" s="248"/>
      <c r="O143" s="248"/>
      <c r="P143" s="624">
        <f>SUM(P140:P142)</f>
        <v>-5.19920088</v>
      </c>
      <c r="Q143" s="61"/>
    </row>
    <row r="144" spans="1:17" ht="19.5" customHeight="1">
      <c r="A144" s="279"/>
      <c r="B144" s="359" t="s">
        <v>157</v>
      </c>
      <c r="C144" s="21"/>
      <c r="D144" s="21"/>
      <c r="E144" s="21"/>
      <c r="F144" s="21"/>
      <c r="G144" s="21"/>
      <c r="H144" s="21"/>
      <c r="I144" s="21"/>
      <c r="J144" s="21"/>
      <c r="K144" s="248"/>
      <c r="L144" s="248"/>
      <c r="M144" s="248"/>
      <c r="N144" s="248"/>
      <c r="O144" s="248"/>
      <c r="P144" s="248"/>
      <c r="Q144" s="61"/>
    </row>
    <row r="145" spans="1:17" ht="19.5" customHeight="1">
      <c r="A145" s="279"/>
      <c r="B145" s="354" t="s">
        <v>268</v>
      </c>
      <c r="C145" s="21"/>
      <c r="D145" s="21"/>
      <c r="E145" s="21"/>
      <c r="F145" s="21"/>
      <c r="G145" s="21"/>
      <c r="H145" s="21"/>
      <c r="I145" s="21"/>
      <c r="J145" s="21"/>
      <c r="K145" s="248">
        <f>K83</f>
        <v>2.184</v>
      </c>
      <c r="L145" s="248"/>
      <c r="M145" s="248"/>
      <c r="N145" s="248"/>
      <c r="O145" s="248"/>
      <c r="P145" s="248">
        <f>P83</f>
        <v>10.374</v>
      </c>
      <c r="Q145" s="61"/>
    </row>
    <row r="146" spans="1:17" ht="19.5" customHeight="1" thickBot="1">
      <c r="A146" s="280"/>
      <c r="B146" s="438" t="s">
        <v>158</v>
      </c>
      <c r="C146" s="62"/>
      <c r="D146" s="62"/>
      <c r="E146" s="62"/>
      <c r="F146" s="62"/>
      <c r="G146" s="62"/>
      <c r="H146" s="62"/>
      <c r="I146" s="62"/>
      <c r="J146" s="62"/>
      <c r="K146" s="625">
        <f>SUM(K143:K145)</f>
        <v>1.0232666500000007</v>
      </c>
      <c r="L146" s="246"/>
      <c r="M146" s="246"/>
      <c r="N146" s="246"/>
      <c r="O146" s="246"/>
      <c r="P146" s="245">
        <f>SUM(P143:P145)</f>
        <v>5.17479912</v>
      </c>
      <c r="Q146" s="247"/>
    </row>
    <row r="147" ht="12.75">
      <c r="A147" s="279"/>
    </row>
    <row r="148" ht="12.75">
      <c r="A148" s="279"/>
    </row>
    <row r="149" ht="12.75">
      <c r="A149" s="279"/>
    </row>
    <row r="150" ht="13.5" thickBot="1">
      <c r="A150" s="280"/>
    </row>
    <row r="151" spans="1:17" ht="12.75">
      <c r="A151" s="273"/>
      <c r="B151" s="274"/>
      <c r="C151" s="274"/>
      <c r="D151" s="274"/>
      <c r="E151" s="274"/>
      <c r="F151" s="274"/>
      <c r="G151" s="274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281" t="s">
        <v>345</v>
      </c>
      <c r="B152" s="265"/>
      <c r="C152" s="265"/>
      <c r="D152" s="265"/>
      <c r="E152" s="265"/>
      <c r="F152" s="265"/>
      <c r="G152" s="265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75"/>
      <c r="B153" s="265"/>
      <c r="C153" s="265"/>
      <c r="D153" s="265"/>
      <c r="E153" s="265"/>
      <c r="F153" s="265"/>
      <c r="G153" s="265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6"/>
      <c r="B154" s="277"/>
      <c r="C154" s="277"/>
      <c r="D154" s="277"/>
      <c r="E154" s="277"/>
      <c r="F154" s="277"/>
      <c r="G154" s="277"/>
      <c r="H154" s="21"/>
      <c r="I154" s="21"/>
      <c r="J154" s="21"/>
      <c r="K154" s="302" t="s">
        <v>357</v>
      </c>
      <c r="L154" s="21"/>
      <c r="M154" s="21"/>
      <c r="N154" s="21"/>
      <c r="O154" s="21"/>
      <c r="P154" s="302" t="s">
        <v>358</v>
      </c>
      <c r="Q154" s="61"/>
    </row>
    <row r="155" spans="1:17" ht="12.75">
      <c r="A155" s="278"/>
      <c r="B155" s="162"/>
      <c r="C155" s="162"/>
      <c r="D155" s="162"/>
      <c r="E155" s="162"/>
      <c r="F155" s="162"/>
      <c r="G155" s="162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8"/>
      <c r="B156" s="162"/>
      <c r="C156" s="162"/>
      <c r="D156" s="162"/>
      <c r="E156" s="162"/>
      <c r="F156" s="162"/>
      <c r="G156" s="162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282" t="s">
        <v>348</v>
      </c>
      <c r="B157" s="266"/>
      <c r="C157" s="266"/>
      <c r="D157" s="267"/>
      <c r="E157" s="267"/>
      <c r="F157" s="268"/>
      <c r="G157" s="267"/>
      <c r="H157" s="21"/>
      <c r="I157" s="21"/>
      <c r="J157" s="21"/>
      <c r="K157" s="538">
        <f>K146</f>
        <v>1.0232666500000007</v>
      </c>
      <c r="L157" s="267" t="s">
        <v>346</v>
      </c>
      <c r="M157" s="21"/>
      <c r="N157" s="21"/>
      <c r="O157" s="21"/>
      <c r="P157" s="538">
        <f>P146</f>
        <v>5.17479912</v>
      </c>
      <c r="Q157" s="289" t="s">
        <v>346</v>
      </c>
    </row>
    <row r="158" spans="1:17" ht="18">
      <c r="A158" s="283"/>
      <c r="B158" s="269"/>
      <c r="C158" s="269"/>
      <c r="D158" s="265"/>
      <c r="E158" s="265"/>
      <c r="F158" s="270"/>
      <c r="G158" s="265"/>
      <c r="H158" s="21"/>
      <c r="I158" s="21"/>
      <c r="J158" s="21"/>
      <c r="K158" s="539"/>
      <c r="L158" s="265"/>
      <c r="M158" s="21"/>
      <c r="N158" s="21"/>
      <c r="O158" s="21"/>
      <c r="P158" s="539"/>
      <c r="Q158" s="290"/>
    </row>
    <row r="159" spans="1:17" ht="18">
      <c r="A159" s="284" t="s">
        <v>347</v>
      </c>
      <c r="B159" s="271"/>
      <c r="C159" s="53"/>
      <c r="D159" s="265"/>
      <c r="E159" s="265"/>
      <c r="F159" s="272"/>
      <c r="G159" s="267"/>
      <c r="H159" s="21"/>
      <c r="I159" s="21"/>
      <c r="J159" s="21"/>
      <c r="K159" s="539">
        <f>-'STEPPED UP GENCO'!K48</f>
        <v>-0.15543824779999998</v>
      </c>
      <c r="L159" s="267" t="s">
        <v>346</v>
      </c>
      <c r="M159" s="21"/>
      <c r="N159" s="21"/>
      <c r="O159" s="21"/>
      <c r="P159" s="539">
        <f>-'STEPPED UP GENCO'!P48</f>
        <v>0.29270432510000033</v>
      </c>
      <c r="Q159" s="289" t="s">
        <v>346</v>
      </c>
    </row>
    <row r="160" spans="1:17" ht="18">
      <c r="A160" s="740" t="s">
        <v>411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538">
        <v>0.3479549959999986</v>
      </c>
      <c r="L160" s="267" t="s">
        <v>346</v>
      </c>
      <c r="M160" s="539"/>
      <c r="N160" s="539"/>
      <c r="O160" s="539"/>
      <c r="P160" s="538">
        <v>8.278351401599991</v>
      </c>
      <c r="Q160" s="289" t="s">
        <v>346</v>
      </c>
    </row>
    <row r="161" spans="1:17" ht="12.75">
      <c r="A161" s="74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7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279"/>
      <c r="B163" s="21"/>
      <c r="C163" s="21"/>
      <c r="D163" s="21"/>
      <c r="E163" s="21"/>
      <c r="F163" s="21"/>
      <c r="G163" s="21"/>
      <c r="H163" s="266"/>
      <c r="I163" s="266"/>
      <c r="J163" s="285" t="s">
        <v>349</v>
      </c>
      <c r="K163" s="481">
        <f>SUM(K157:K162)</f>
        <v>1.2157833981999993</v>
      </c>
      <c r="L163" s="285" t="s">
        <v>346</v>
      </c>
      <c r="M163" s="162"/>
      <c r="N163" s="21"/>
      <c r="O163" s="21"/>
      <c r="P163" s="481">
        <f>SUM(P157:P162)</f>
        <v>13.745854846699991</v>
      </c>
      <c r="Q163" s="511" t="s">
        <v>346</v>
      </c>
    </row>
    <row r="164" spans="1:17" ht="13.5" thickBot="1">
      <c r="A164" s="280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189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3"/>
  <sheetViews>
    <sheetView view="pageBreakPreview" zoomScale="55" zoomScaleNormal="70" zoomScaleSheetLayoutView="55" workbookViewId="0" topLeftCell="A1">
      <selection activeCell="M83" sqref="M83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4.14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254</v>
      </c>
      <c r="P1" s="549" t="str">
        <f>NDPL!$Q$1</f>
        <v>MARCH-2011</v>
      </c>
      <c r="Q1" s="549"/>
    </row>
    <row r="2" ht="12.75">
      <c r="A2" s="18" t="s">
        <v>255</v>
      </c>
    </row>
    <row r="3" ht="23.25">
      <c r="A3" s="540" t="s">
        <v>159</v>
      </c>
    </row>
    <row r="4" spans="1:16" ht="24" thickBot="1">
      <c r="A4" s="541" t="s">
        <v>205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01/04/11</v>
      </c>
      <c r="H5" s="41" t="str">
        <f>NDPL!H5</f>
        <v>INTIAL READING 01/03/11</v>
      </c>
      <c r="I5" s="41" t="s">
        <v>4</v>
      </c>
      <c r="J5" s="41" t="s">
        <v>5</v>
      </c>
      <c r="K5" s="41" t="s">
        <v>6</v>
      </c>
      <c r="L5" s="43" t="str">
        <f>NDPL!G5</f>
        <v>FINAL READING 01/04/11</v>
      </c>
      <c r="M5" s="41" t="str">
        <f>NDPL!H5</f>
        <v>INTIAL READING 01/03/11</v>
      </c>
      <c r="N5" s="41" t="s">
        <v>4</v>
      </c>
      <c r="O5" s="41" t="s">
        <v>5</v>
      </c>
      <c r="P5" s="41" t="s">
        <v>6</v>
      </c>
      <c r="Q5" s="42" t="s">
        <v>327</v>
      </c>
    </row>
    <row r="6" ht="14.25" thickBot="1" thickTop="1"/>
    <row r="7" spans="1:17" ht="22.5" customHeight="1" thickTop="1">
      <c r="A7" s="356"/>
      <c r="B7" s="357" t="s">
        <v>160</v>
      </c>
      <c r="C7" s="358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2"/>
    </row>
    <row r="8" spans="1:17" ht="22.5" customHeight="1">
      <c r="A8" s="329">
        <v>1</v>
      </c>
      <c r="B8" s="394" t="s">
        <v>161</v>
      </c>
      <c r="C8" s="395">
        <v>4865180</v>
      </c>
      <c r="D8" s="154" t="s">
        <v>13</v>
      </c>
      <c r="E8" s="119" t="s">
        <v>364</v>
      </c>
      <c r="F8" s="407">
        <v>1000</v>
      </c>
      <c r="G8" s="449">
        <v>999169</v>
      </c>
      <c r="H8" s="450">
        <v>999177</v>
      </c>
      <c r="I8" s="415">
        <f>G8-H8</f>
        <v>-8</v>
      </c>
      <c r="J8" s="415">
        <f>$F8*I8</f>
        <v>-8000</v>
      </c>
      <c r="K8" s="415">
        <f aca="true" t="shared" si="0" ref="K8:K73">J8/1000000</f>
        <v>-0.008</v>
      </c>
      <c r="L8" s="449">
        <v>11518</v>
      </c>
      <c r="M8" s="450">
        <v>11625</v>
      </c>
      <c r="N8" s="415">
        <f>L8-M8</f>
        <v>-107</v>
      </c>
      <c r="O8" s="415">
        <f>$F8*N8</f>
        <v>-107000</v>
      </c>
      <c r="P8" s="415">
        <f aca="true" t="shared" si="1" ref="P8:P73">O8/1000000</f>
        <v>-0.107</v>
      </c>
      <c r="Q8" s="403"/>
    </row>
    <row r="9" spans="1:17" ht="22.5" customHeight="1">
      <c r="A9" s="329">
        <v>2</v>
      </c>
      <c r="B9" s="394" t="s">
        <v>162</v>
      </c>
      <c r="C9" s="395">
        <v>4865095</v>
      </c>
      <c r="D9" s="154" t="s">
        <v>13</v>
      </c>
      <c r="E9" s="119" t="s">
        <v>364</v>
      </c>
      <c r="F9" s="407">
        <v>100</v>
      </c>
      <c r="G9" s="449">
        <v>998736</v>
      </c>
      <c r="H9" s="450">
        <v>1002887</v>
      </c>
      <c r="I9" s="415">
        <f aca="true" t="shared" si="2" ref="I9:I73">G9-H9</f>
        <v>-4151</v>
      </c>
      <c r="J9" s="415">
        <f aca="true" t="shared" si="3" ref="J9:J73">$F9*I9</f>
        <v>-415100</v>
      </c>
      <c r="K9" s="415">
        <f t="shared" si="0"/>
        <v>-0.4151</v>
      </c>
      <c r="L9" s="449">
        <v>680756</v>
      </c>
      <c r="M9" s="450">
        <v>681309</v>
      </c>
      <c r="N9" s="415">
        <f aca="true" t="shared" si="4" ref="N9:N73">L9-M9</f>
        <v>-553</v>
      </c>
      <c r="O9" s="415">
        <f aca="true" t="shared" si="5" ref="O9:O73">$F9*N9</f>
        <v>-55300</v>
      </c>
      <c r="P9" s="415">
        <f t="shared" si="1"/>
        <v>-0.0553</v>
      </c>
      <c r="Q9" s="403" t="s">
        <v>391</v>
      </c>
    </row>
    <row r="10" spans="1:17" ht="22.5" customHeight="1">
      <c r="A10" s="329">
        <v>3</v>
      </c>
      <c r="B10" s="394" t="s">
        <v>163</v>
      </c>
      <c r="C10" s="395">
        <v>4865166</v>
      </c>
      <c r="D10" s="154" t="s">
        <v>13</v>
      </c>
      <c r="E10" s="119" t="s">
        <v>364</v>
      </c>
      <c r="F10" s="407">
        <v>1000</v>
      </c>
      <c r="G10" s="449">
        <v>4794</v>
      </c>
      <c r="H10" s="450">
        <v>4719</v>
      </c>
      <c r="I10" s="415">
        <f t="shared" si="2"/>
        <v>75</v>
      </c>
      <c r="J10" s="415">
        <f t="shared" si="3"/>
        <v>75000</v>
      </c>
      <c r="K10" s="415">
        <f t="shared" si="0"/>
        <v>0.075</v>
      </c>
      <c r="L10" s="449">
        <v>43456</v>
      </c>
      <c r="M10" s="450">
        <v>42970</v>
      </c>
      <c r="N10" s="415">
        <f t="shared" si="4"/>
        <v>486</v>
      </c>
      <c r="O10" s="415">
        <f t="shared" si="5"/>
        <v>486000</v>
      </c>
      <c r="P10" s="415">
        <f t="shared" si="1"/>
        <v>0.486</v>
      </c>
      <c r="Q10" s="403"/>
    </row>
    <row r="11" spans="1:17" ht="22.5" customHeight="1">
      <c r="A11" s="329">
        <v>4</v>
      </c>
      <c r="B11" s="394" t="s">
        <v>164</v>
      </c>
      <c r="C11" s="395">
        <v>4865151</v>
      </c>
      <c r="D11" s="154" t="s">
        <v>13</v>
      </c>
      <c r="E11" s="119" t="s">
        <v>364</v>
      </c>
      <c r="F11" s="407">
        <v>1000</v>
      </c>
      <c r="G11" s="449">
        <v>9547</v>
      </c>
      <c r="H11" s="450">
        <v>9491</v>
      </c>
      <c r="I11" s="415">
        <f>G11-H11</f>
        <v>56</v>
      </c>
      <c r="J11" s="415">
        <f t="shared" si="3"/>
        <v>56000</v>
      </c>
      <c r="K11" s="415">
        <f t="shared" si="0"/>
        <v>0.056</v>
      </c>
      <c r="L11" s="449">
        <v>605</v>
      </c>
      <c r="M11" s="450">
        <v>514</v>
      </c>
      <c r="N11" s="415">
        <f>L11-M11</f>
        <v>91</v>
      </c>
      <c r="O11" s="415">
        <f t="shared" si="5"/>
        <v>91000</v>
      </c>
      <c r="P11" s="415">
        <f t="shared" si="1"/>
        <v>0.091</v>
      </c>
      <c r="Q11" s="597"/>
    </row>
    <row r="12" spans="1:17" ht="22.5" customHeight="1">
      <c r="A12" s="329">
        <v>5</v>
      </c>
      <c r="B12" s="394" t="s">
        <v>165</v>
      </c>
      <c r="C12" s="395">
        <v>4865152</v>
      </c>
      <c r="D12" s="154" t="s">
        <v>13</v>
      </c>
      <c r="E12" s="119" t="s">
        <v>364</v>
      </c>
      <c r="F12" s="407">
        <v>300</v>
      </c>
      <c r="G12" s="449">
        <v>441</v>
      </c>
      <c r="H12" s="450">
        <v>376</v>
      </c>
      <c r="I12" s="415">
        <f>G12-H12</f>
        <v>65</v>
      </c>
      <c r="J12" s="415">
        <f t="shared" si="3"/>
        <v>19500</v>
      </c>
      <c r="K12" s="415">
        <f t="shared" si="0"/>
        <v>0.0195</v>
      </c>
      <c r="L12" s="449">
        <v>250</v>
      </c>
      <c r="M12" s="450">
        <v>181</v>
      </c>
      <c r="N12" s="415">
        <f>L12-M12</f>
        <v>69</v>
      </c>
      <c r="O12" s="415">
        <f t="shared" si="5"/>
        <v>20700</v>
      </c>
      <c r="P12" s="415">
        <f t="shared" si="1"/>
        <v>0.0207</v>
      </c>
      <c r="Q12" s="554"/>
    </row>
    <row r="13" spans="1:17" ht="22.5" customHeight="1">
      <c r="A13" s="329">
        <v>6</v>
      </c>
      <c r="B13" s="394" t="s">
        <v>166</v>
      </c>
      <c r="C13" s="395">
        <v>4865096</v>
      </c>
      <c r="D13" s="154" t="s">
        <v>13</v>
      </c>
      <c r="E13" s="119" t="s">
        <v>364</v>
      </c>
      <c r="F13" s="407">
        <v>100</v>
      </c>
      <c r="G13" s="449">
        <v>5436</v>
      </c>
      <c r="H13" s="450">
        <v>4624</v>
      </c>
      <c r="I13" s="415">
        <f t="shared" si="2"/>
        <v>812</v>
      </c>
      <c r="J13" s="415">
        <f t="shared" si="3"/>
        <v>81200</v>
      </c>
      <c r="K13" s="415">
        <f t="shared" si="0"/>
        <v>0.0812</v>
      </c>
      <c r="L13" s="449">
        <v>79320</v>
      </c>
      <c r="M13" s="450">
        <v>78193</v>
      </c>
      <c r="N13" s="415">
        <f t="shared" si="4"/>
        <v>1127</v>
      </c>
      <c r="O13" s="415">
        <f t="shared" si="5"/>
        <v>112700</v>
      </c>
      <c r="P13" s="415">
        <f t="shared" si="1"/>
        <v>0.1127</v>
      </c>
      <c r="Q13" s="403"/>
    </row>
    <row r="14" spans="1:17" ht="22.5" customHeight="1">
      <c r="A14" s="329">
        <v>7</v>
      </c>
      <c r="B14" s="394" t="s">
        <v>167</v>
      </c>
      <c r="C14" s="395">
        <v>4865097</v>
      </c>
      <c r="D14" s="154" t="s">
        <v>13</v>
      </c>
      <c r="E14" s="119" t="s">
        <v>364</v>
      </c>
      <c r="F14" s="407">
        <v>100</v>
      </c>
      <c r="G14" s="449">
        <v>23692</v>
      </c>
      <c r="H14" s="450">
        <v>22687</v>
      </c>
      <c r="I14" s="415">
        <f t="shared" si="2"/>
        <v>1005</v>
      </c>
      <c r="J14" s="415">
        <f t="shared" si="3"/>
        <v>100500</v>
      </c>
      <c r="K14" s="415">
        <f t="shared" si="0"/>
        <v>0.1005</v>
      </c>
      <c r="L14" s="449">
        <v>268998</v>
      </c>
      <c r="M14" s="450">
        <v>268843</v>
      </c>
      <c r="N14" s="415">
        <f t="shared" si="4"/>
        <v>155</v>
      </c>
      <c r="O14" s="415">
        <f t="shared" si="5"/>
        <v>15500</v>
      </c>
      <c r="P14" s="415">
        <f t="shared" si="1"/>
        <v>0.0155</v>
      </c>
      <c r="Q14" s="403"/>
    </row>
    <row r="15" spans="1:17" ht="22.5" customHeight="1">
      <c r="A15" s="329">
        <v>8</v>
      </c>
      <c r="B15" s="394" t="s">
        <v>168</v>
      </c>
      <c r="C15" s="395">
        <v>4864789</v>
      </c>
      <c r="D15" s="154" t="s">
        <v>13</v>
      </c>
      <c r="E15" s="119" t="s">
        <v>364</v>
      </c>
      <c r="F15" s="407">
        <v>100</v>
      </c>
      <c r="G15" s="449">
        <v>1819</v>
      </c>
      <c r="H15" s="450">
        <v>1196</v>
      </c>
      <c r="I15" s="415">
        <f t="shared" si="2"/>
        <v>623</v>
      </c>
      <c r="J15" s="415">
        <f t="shared" si="3"/>
        <v>62300</v>
      </c>
      <c r="K15" s="415">
        <f t="shared" si="0"/>
        <v>0.0623</v>
      </c>
      <c r="L15" s="449">
        <v>329086</v>
      </c>
      <c r="M15" s="450">
        <v>326360</v>
      </c>
      <c r="N15" s="415">
        <f t="shared" si="4"/>
        <v>2726</v>
      </c>
      <c r="O15" s="415">
        <f t="shared" si="5"/>
        <v>272600</v>
      </c>
      <c r="P15" s="415">
        <f t="shared" si="1"/>
        <v>0.2726</v>
      </c>
      <c r="Q15" s="403"/>
    </row>
    <row r="16" spans="1:17" ht="22.5" customHeight="1">
      <c r="A16" s="329">
        <v>9</v>
      </c>
      <c r="B16" s="394" t="s">
        <v>169</v>
      </c>
      <c r="C16" s="395">
        <v>4865179</v>
      </c>
      <c r="D16" s="154" t="s">
        <v>13</v>
      </c>
      <c r="E16" s="119" t="s">
        <v>364</v>
      </c>
      <c r="F16" s="407">
        <v>1000</v>
      </c>
      <c r="G16" s="449">
        <v>999856</v>
      </c>
      <c r="H16" s="450">
        <v>999911</v>
      </c>
      <c r="I16" s="415">
        <f t="shared" si="2"/>
        <v>-55</v>
      </c>
      <c r="J16" s="415">
        <f t="shared" si="3"/>
        <v>-55000</v>
      </c>
      <c r="K16" s="415">
        <f t="shared" si="0"/>
        <v>-0.055</v>
      </c>
      <c r="L16" s="449">
        <v>10641</v>
      </c>
      <c r="M16" s="450">
        <v>10628</v>
      </c>
      <c r="N16" s="415">
        <f t="shared" si="4"/>
        <v>13</v>
      </c>
      <c r="O16" s="415">
        <f t="shared" si="5"/>
        <v>13000</v>
      </c>
      <c r="P16" s="415">
        <f t="shared" si="1"/>
        <v>0.013</v>
      </c>
      <c r="Q16" s="403"/>
    </row>
    <row r="17" spans="1:17" ht="22.5" customHeight="1">
      <c r="A17" s="329"/>
      <c r="B17" s="396" t="s">
        <v>170</v>
      </c>
      <c r="C17" s="395"/>
      <c r="D17" s="154"/>
      <c r="E17" s="154"/>
      <c r="F17" s="407"/>
      <c r="G17" s="632"/>
      <c r="H17" s="631"/>
      <c r="I17" s="415"/>
      <c r="J17" s="415"/>
      <c r="K17" s="418"/>
      <c r="L17" s="416"/>
      <c r="M17" s="415"/>
      <c r="N17" s="415"/>
      <c r="O17" s="415"/>
      <c r="P17" s="418"/>
      <c r="Q17" s="403"/>
    </row>
    <row r="18" spans="1:17" ht="22.5" customHeight="1">
      <c r="A18" s="329">
        <v>10</v>
      </c>
      <c r="B18" s="394" t="s">
        <v>16</v>
      </c>
      <c r="C18" s="395">
        <v>4864973</v>
      </c>
      <c r="D18" s="154" t="s">
        <v>13</v>
      </c>
      <c r="E18" s="119" t="s">
        <v>364</v>
      </c>
      <c r="F18" s="407">
        <v>-1000</v>
      </c>
      <c r="G18" s="449">
        <v>995028</v>
      </c>
      <c r="H18" s="450">
        <v>995463</v>
      </c>
      <c r="I18" s="415">
        <f t="shared" si="2"/>
        <v>-435</v>
      </c>
      <c r="J18" s="415">
        <f t="shared" si="3"/>
        <v>435000</v>
      </c>
      <c r="K18" s="415">
        <f t="shared" si="0"/>
        <v>0.435</v>
      </c>
      <c r="L18" s="449">
        <v>966805</v>
      </c>
      <c r="M18" s="450">
        <v>967745</v>
      </c>
      <c r="N18" s="415">
        <f t="shared" si="4"/>
        <v>-940</v>
      </c>
      <c r="O18" s="415">
        <f t="shared" si="5"/>
        <v>940000</v>
      </c>
      <c r="P18" s="415">
        <f t="shared" si="1"/>
        <v>0.94</v>
      </c>
      <c r="Q18" s="403"/>
    </row>
    <row r="19" spans="1:17" ht="22.5" customHeight="1">
      <c r="A19" s="329">
        <v>11</v>
      </c>
      <c r="B19" s="361" t="s">
        <v>17</v>
      </c>
      <c r="C19" s="395">
        <v>4864974</v>
      </c>
      <c r="D19" s="106" t="s">
        <v>13</v>
      </c>
      <c r="E19" s="119" t="s">
        <v>364</v>
      </c>
      <c r="F19" s="407">
        <v>-1000</v>
      </c>
      <c r="G19" s="449">
        <v>993647</v>
      </c>
      <c r="H19" s="450">
        <v>994127</v>
      </c>
      <c r="I19" s="415">
        <f t="shared" si="2"/>
        <v>-480</v>
      </c>
      <c r="J19" s="415">
        <f t="shared" si="3"/>
        <v>480000</v>
      </c>
      <c r="K19" s="415">
        <f t="shared" si="0"/>
        <v>0.48</v>
      </c>
      <c r="L19" s="449">
        <v>968929</v>
      </c>
      <c r="M19" s="450">
        <v>969740</v>
      </c>
      <c r="N19" s="415">
        <f t="shared" si="4"/>
        <v>-811</v>
      </c>
      <c r="O19" s="415">
        <f t="shared" si="5"/>
        <v>811000</v>
      </c>
      <c r="P19" s="415">
        <f t="shared" si="1"/>
        <v>0.811</v>
      </c>
      <c r="Q19" s="403"/>
    </row>
    <row r="20" spans="1:17" ht="22.5" customHeight="1">
      <c r="A20" s="329">
        <v>12</v>
      </c>
      <c r="B20" s="394" t="s">
        <v>18</v>
      </c>
      <c r="C20" s="395">
        <v>4864975</v>
      </c>
      <c r="D20" s="154" t="s">
        <v>13</v>
      </c>
      <c r="E20" s="119" t="s">
        <v>364</v>
      </c>
      <c r="F20" s="407">
        <v>-1000</v>
      </c>
      <c r="G20" s="449">
        <v>990649</v>
      </c>
      <c r="H20" s="450">
        <v>991449</v>
      </c>
      <c r="I20" s="415">
        <f t="shared" si="2"/>
        <v>-800</v>
      </c>
      <c r="J20" s="415">
        <f t="shared" si="3"/>
        <v>800000</v>
      </c>
      <c r="K20" s="415">
        <f t="shared" si="0"/>
        <v>0.8</v>
      </c>
      <c r="L20" s="449">
        <v>959771</v>
      </c>
      <c r="M20" s="450">
        <v>960706</v>
      </c>
      <c r="N20" s="415">
        <f t="shared" si="4"/>
        <v>-935</v>
      </c>
      <c r="O20" s="415">
        <f t="shared" si="5"/>
        <v>935000</v>
      </c>
      <c r="P20" s="415">
        <f t="shared" si="1"/>
        <v>0.935</v>
      </c>
      <c r="Q20" s="403"/>
    </row>
    <row r="21" spans="1:17" ht="22.5" customHeight="1">
      <c r="A21" s="329">
        <v>13</v>
      </c>
      <c r="B21" s="394" t="s">
        <v>171</v>
      </c>
      <c r="C21" s="395">
        <v>4864976</v>
      </c>
      <c r="D21" s="154" t="s">
        <v>13</v>
      </c>
      <c r="E21" s="119" t="s">
        <v>364</v>
      </c>
      <c r="F21" s="407">
        <v>-1000</v>
      </c>
      <c r="G21" s="449">
        <v>999517</v>
      </c>
      <c r="H21" s="450">
        <v>999290</v>
      </c>
      <c r="I21" s="415">
        <f t="shared" si="2"/>
        <v>227</v>
      </c>
      <c r="J21" s="415">
        <f t="shared" si="3"/>
        <v>-227000</v>
      </c>
      <c r="K21" s="415">
        <f t="shared" si="0"/>
        <v>-0.227</v>
      </c>
      <c r="L21" s="449">
        <v>970089</v>
      </c>
      <c r="M21" s="450">
        <v>970527</v>
      </c>
      <c r="N21" s="415">
        <f t="shared" si="4"/>
        <v>-438</v>
      </c>
      <c r="O21" s="415">
        <f t="shared" si="5"/>
        <v>438000</v>
      </c>
      <c r="P21" s="415">
        <f t="shared" si="1"/>
        <v>0.438</v>
      </c>
      <c r="Q21" s="403"/>
    </row>
    <row r="22" spans="1:17" ht="22.5" customHeight="1">
      <c r="A22" s="329"/>
      <c r="B22" s="396" t="s">
        <v>172</v>
      </c>
      <c r="C22" s="395"/>
      <c r="D22" s="154"/>
      <c r="E22" s="154"/>
      <c r="F22" s="407"/>
      <c r="G22" s="632"/>
      <c r="H22" s="631"/>
      <c r="I22" s="415"/>
      <c r="J22" s="415"/>
      <c r="K22" s="415"/>
      <c r="L22" s="416"/>
      <c r="M22" s="415"/>
      <c r="N22" s="415"/>
      <c r="O22" s="415"/>
      <c r="P22" s="415"/>
      <c r="Q22" s="403"/>
    </row>
    <row r="23" spans="1:17" ht="22.5" customHeight="1">
      <c r="A23" s="329">
        <v>14</v>
      </c>
      <c r="B23" s="394" t="s">
        <v>16</v>
      </c>
      <c r="C23" s="395">
        <v>4864977</v>
      </c>
      <c r="D23" s="154" t="s">
        <v>13</v>
      </c>
      <c r="E23" s="119" t="s">
        <v>364</v>
      </c>
      <c r="F23" s="407">
        <v>-1000</v>
      </c>
      <c r="G23" s="449">
        <v>11092</v>
      </c>
      <c r="H23" s="450">
        <v>9739</v>
      </c>
      <c r="I23" s="415">
        <f t="shared" si="2"/>
        <v>1353</v>
      </c>
      <c r="J23" s="415">
        <f t="shared" si="3"/>
        <v>-1353000</v>
      </c>
      <c r="K23" s="415">
        <f t="shared" si="0"/>
        <v>-1.353</v>
      </c>
      <c r="L23" s="449">
        <v>31734</v>
      </c>
      <c r="M23" s="450">
        <v>31733</v>
      </c>
      <c r="N23" s="415">
        <f t="shared" si="4"/>
        <v>1</v>
      </c>
      <c r="O23" s="415">
        <f t="shared" si="5"/>
        <v>-1000</v>
      </c>
      <c r="P23" s="415">
        <f t="shared" si="1"/>
        <v>-0.001</v>
      </c>
      <c r="Q23" s="403"/>
    </row>
    <row r="24" spans="1:17" ht="22.5" customHeight="1">
      <c r="A24" s="329">
        <v>15</v>
      </c>
      <c r="B24" s="394" t="s">
        <v>17</v>
      </c>
      <c r="C24" s="395">
        <v>4865052</v>
      </c>
      <c r="D24" s="154" t="s">
        <v>13</v>
      </c>
      <c r="E24" s="119" t="s">
        <v>364</v>
      </c>
      <c r="F24" s="407">
        <v>-1000</v>
      </c>
      <c r="G24" s="449">
        <v>998283</v>
      </c>
      <c r="H24" s="450">
        <v>998629</v>
      </c>
      <c r="I24" s="415">
        <f t="shared" si="2"/>
        <v>-346</v>
      </c>
      <c r="J24" s="415">
        <f t="shared" si="3"/>
        <v>346000</v>
      </c>
      <c r="K24" s="415">
        <f t="shared" si="0"/>
        <v>0.346</v>
      </c>
      <c r="L24" s="449">
        <v>978850</v>
      </c>
      <c r="M24" s="450">
        <v>979004</v>
      </c>
      <c r="N24" s="415">
        <f t="shared" si="4"/>
        <v>-154</v>
      </c>
      <c r="O24" s="415">
        <f t="shared" si="5"/>
        <v>154000</v>
      </c>
      <c r="P24" s="415">
        <f t="shared" si="1"/>
        <v>0.154</v>
      </c>
      <c r="Q24" s="403"/>
    </row>
    <row r="25" spans="1:17" ht="22.5" customHeight="1">
      <c r="A25" s="329"/>
      <c r="B25" s="359" t="s">
        <v>173</v>
      </c>
      <c r="C25" s="395"/>
      <c r="D25" s="106"/>
      <c r="E25" s="106"/>
      <c r="F25" s="407"/>
      <c r="G25" s="632"/>
      <c r="H25" s="631"/>
      <c r="I25" s="415"/>
      <c r="J25" s="415"/>
      <c r="K25" s="415"/>
      <c r="L25" s="416"/>
      <c r="M25" s="415"/>
      <c r="N25" s="415"/>
      <c r="O25" s="415"/>
      <c r="P25" s="415"/>
      <c r="Q25" s="403"/>
    </row>
    <row r="26" spans="1:17" ht="22.5" customHeight="1">
      <c r="A26" s="329">
        <v>16</v>
      </c>
      <c r="B26" s="394" t="s">
        <v>16</v>
      </c>
      <c r="C26" s="395">
        <v>4864969</v>
      </c>
      <c r="D26" s="154" t="s">
        <v>13</v>
      </c>
      <c r="E26" s="119" t="s">
        <v>364</v>
      </c>
      <c r="F26" s="407">
        <v>-1000</v>
      </c>
      <c r="G26" s="449">
        <v>37609</v>
      </c>
      <c r="H26" s="450">
        <v>37244</v>
      </c>
      <c r="I26" s="415">
        <f t="shared" si="2"/>
        <v>365</v>
      </c>
      <c r="J26" s="415">
        <f t="shared" si="3"/>
        <v>-365000</v>
      </c>
      <c r="K26" s="415">
        <f t="shared" si="0"/>
        <v>-0.365</v>
      </c>
      <c r="L26" s="449">
        <v>27521</v>
      </c>
      <c r="M26" s="450">
        <v>27536</v>
      </c>
      <c r="N26" s="415">
        <f t="shared" si="4"/>
        <v>-15</v>
      </c>
      <c r="O26" s="415">
        <f t="shared" si="5"/>
        <v>15000</v>
      </c>
      <c r="P26" s="415">
        <f t="shared" si="1"/>
        <v>0.015</v>
      </c>
      <c r="Q26" s="403"/>
    </row>
    <row r="27" spans="1:17" ht="22.5" customHeight="1">
      <c r="A27" s="329">
        <v>17</v>
      </c>
      <c r="B27" s="394" t="s">
        <v>17</v>
      </c>
      <c r="C27" s="395">
        <v>4864970</v>
      </c>
      <c r="D27" s="154" t="s">
        <v>13</v>
      </c>
      <c r="E27" s="119" t="s">
        <v>364</v>
      </c>
      <c r="F27" s="407">
        <v>-1000</v>
      </c>
      <c r="G27" s="449">
        <v>3382</v>
      </c>
      <c r="H27" s="450">
        <v>3746</v>
      </c>
      <c r="I27" s="415">
        <f t="shared" si="2"/>
        <v>-364</v>
      </c>
      <c r="J27" s="415">
        <f t="shared" si="3"/>
        <v>364000</v>
      </c>
      <c r="K27" s="415">
        <f t="shared" si="0"/>
        <v>0.364</v>
      </c>
      <c r="L27" s="449">
        <v>12869</v>
      </c>
      <c r="M27" s="450">
        <v>13313</v>
      </c>
      <c r="N27" s="415">
        <f t="shared" si="4"/>
        <v>-444</v>
      </c>
      <c r="O27" s="415">
        <f t="shared" si="5"/>
        <v>444000</v>
      </c>
      <c r="P27" s="415">
        <f t="shared" si="1"/>
        <v>0.444</v>
      </c>
      <c r="Q27" s="403"/>
    </row>
    <row r="28" spans="1:17" ht="22.5" customHeight="1">
      <c r="A28" s="329">
        <v>18</v>
      </c>
      <c r="B28" s="394" t="s">
        <v>18</v>
      </c>
      <c r="C28" s="395">
        <v>4864971</v>
      </c>
      <c r="D28" s="154" t="s">
        <v>13</v>
      </c>
      <c r="E28" s="119" t="s">
        <v>364</v>
      </c>
      <c r="F28" s="407">
        <v>-1000</v>
      </c>
      <c r="G28" s="449">
        <v>22799</v>
      </c>
      <c r="H28" s="450">
        <v>22585</v>
      </c>
      <c r="I28" s="415">
        <f t="shared" si="2"/>
        <v>214</v>
      </c>
      <c r="J28" s="415">
        <f t="shared" si="3"/>
        <v>-214000</v>
      </c>
      <c r="K28" s="415">
        <f t="shared" si="0"/>
        <v>-0.214</v>
      </c>
      <c r="L28" s="449">
        <v>14403</v>
      </c>
      <c r="M28" s="450">
        <v>14426</v>
      </c>
      <c r="N28" s="415">
        <f t="shared" si="4"/>
        <v>-23</v>
      </c>
      <c r="O28" s="415">
        <f t="shared" si="5"/>
        <v>23000</v>
      </c>
      <c r="P28" s="415">
        <f t="shared" si="1"/>
        <v>0.023</v>
      </c>
      <c r="Q28" s="403"/>
    </row>
    <row r="29" spans="1:17" ht="22.5" customHeight="1">
      <c r="A29" s="329">
        <v>19</v>
      </c>
      <c r="B29" s="361" t="s">
        <v>171</v>
      </c>
      <c r="C29" s="395">
        <v>4864972</v>
      </c>
      <c r="D29" s="106" t="s">
        <v>13</v>
      </c>
      <c r="E29" s="119" t="s">
        <v>364</v>
      </c>
      <c r="F29" s="407">
        <v>-1000</v>
      </c>
      <c r="G29" s="449">
        <v>9297</v>
      </c>
      <c r="H29" s="450">
        <v>9183</v>
      </c>
      <c r="I29" s="415">
        <f t="shared" si="2"/>
        <v>114</v>
      </c>
      <c r="J29" s="415">
        <f t="shared" si="3"/>
        <v>-114000</v>
      </c>
      <c r="K29" s="415">
        <f t="shared" si="0"/>
        <v>-0.114</v>
      </c>
      <c r="L29" s="449">
        <v>40097</v>
      </c>
      <c r="M29" s="450">
        <v>40123</v>
      </c>
      <c r="N29" s="415">
        <f t="shared" si="4"/>
        <v>-26</v>
      </c>
      <c r="O29" s="415">
        <f t="shared" si="5"/>
        <v>26000</v>
      </c>
      <c r="P29" s="415">
        <f t="shared" si="1"/>
        <v>0.026</v>
      </c>
      <c r="Q29" s="403"/>
    </row>
    <row r="30" spans="1:17" ht="22.5" customHeight="1">
      <c r="A30" s="329"/>
      <c r="B30" s="396" t="s">
        <v>174</v>
      </c>
      <c r="C30" s="395"/>
      <c r="D30" s="154"/>
      <c r="E30" s="154"/>
      <c r="F30" s="407"/>
      <c r="G30" s="632"/>
      <c r="H30" s="631"/>
      <c r="I30" s="415"/>
      <c r="J30" s="415"/>
      <c r="K30" s="415"/>
      <c r="L30" s="416"/>
      <c r="M30" s="415"/>
      <c r="N30" s="415"/>
      <c r="O30" s="415"/>
      <c r="P30" s="415"/>
      <c r="Q30" s="403"/>
    </row>
    <row r="31" spans="1:17" ht="22.5" customHeight="1">
      <c r="A31" s="329"/>
      <c r="B31" s="396" t="s">
        <v>42</v>
      </c>
      <c r="C31" s="395"/>
      <c r="D31" s="154"/>
      <c r="E31" s="154"/>
      <c r="F31" s="407"/>
      <c r="G31" s="632"/>
      <c r="H31" s="631"/>
      <c r="I31" s="415"/>
      <c r="J31" s="415"/>
      <c r="K31" s="415"/>
      <c r="L31" s="416"/>
      <c r="M31" s="415"/>
      <c r="N31" s="415"/>
      <c r="O31" s="415"/>
      <c r="P31" s="415"/>
      <c r="Q31" s="403"/>
    </row>
    <row r="32" spans="1:17" ht="22.5" customHeight="1">
      <c r="A32" s="329">
        <v>20</v>
      </c>
      <c r="B32" s="394" t="s">
        <v>175</v>
      </c>
      <c r="C32" s="395">
        <v>4864954</v>
      </c>
      <c r="D32" s="154" t="s">
        <v>13</v>
      </c>
      <c r="E32" s="119" t="s">
        <v>364</v>
      </c>
      <c r="F32" s="407">
        <v>1000</v>
      </c>
      <c r="G32" s="449">
        <v>4330</v>
      </c>
      <c r="H32" s="450">
        <v>4331</v>
      </c>
      <c r="I32" s="415">
        <f t="shared" si="2"/>
        <v>-1</v>
      </c>
      <c r="J32" s="415">
        <f t="shared" si="3"/>
        <v>-1000</v>
      </c>
      <c r="K32" s="415">
        <f t="shared" si="0"/>
        <v>-0.001</v>
      </c>
      <c r="L32" s="449">
        <v>3697</v>
      </c>
      <c r="M32" s="450">
        <v>3687</v>
      </c>
      <c r="N32" s="415">
        <f t="shared" si="4"/>
        <v>10</v>
      </c>
      <c r="O32" s="415">
        <f t="shared" si="5"/>
        <v>10000</v>
      </c>
      <c r="P32" s="415">
        <f t="shared" si="1"/>
        <v>0.01</v>
      </c>
      <c r="Q32" s="403"/>
    </row>
    <row r="33" spans="1:17" ht="22.5" customHeight="1">
      <c r="A33" s="329">
        <v>21</v>
      </c>
      <c r="B33" s="394" t="s">
        <v>176</v>
      </c>
      <c r="C33" s="395">
        <v>4864955</v>
      </c>
      <c r="D33" s="154" t="s">
        <v>13</v>
      </c>
      <c r="E33" s="119" t="s">
        <v>364</v>
      </c>
      <c r="F33" s="407">
        <v>1000</v>
      </c>
      <c r="G33" s="449">
        <v>5745</v>
      </c>
      <c r="H33" s="450">
        <v>5741</v>
      </c>
      <c r="I33" s="415">
        <f t="shared" si="2"/>
        <v>4</v>
      </c>
      <c r="J33" s="415">
        <f t="shared" si="3"/>
        <v>4000</v>
      </c>
      <c r="K33" s="415">
        <f t="shared" si="0"/>
        <v>0.004</v>
      </c>
      <c r="L33" s="449">
        <v>3919</v>
      </c>
      <c r="M33" s="450">
        <v>3914</v>
      </c>
      <c r="N33" s="415">
        <f t="shared" si="4"/>
        <v>5</v>
      </c>
      <c r="O33" s="415">
        <f t="shared" si="5"/>
        <v>5000</v>
      </c>
      <c r="P33" s="415">
        <f t="shared" si="1"/>
        <v>0.005</v>
      </c>
      <c r="Q33" s="403"/>
    </row>
    <row r="34" spans="1:17" ht="22.5" customHeight="1">
      <c r="A34" s="329"/>
      <c r="B34" s="359" t="s">
        <v>177</v>
      </c>
      <c r="C34" s="395"/>
      <c r="D34" s="106"/>
      <c r="E34" s="106"/>
      <c r="F34" s="407"/>
      <c r="G34" s="632"/>
      <c r="H34" s="631"/>
      <c r="I34" s="415"/>
      <c r="J34" s="415"/>
      <c r="K34" s="415"/>
      <c r="L34" s="416"/>
      <c r="M34" s="415"/>
      <c r="N34" s="415"/>
      <c r="O34" s="415"/>
      <c r="P34" s="415"/>
      <c r="Q34" s="403"/>
    </row>
    <row r="35" spans="1:17" ht="22.5" customHeight="1">
      <c r="A35" s="329">
        <v>22</v>
      </c>
      <c r="B35" s="361" t="s">
        <v>16</v>
      </c>
      <c r="C35" s="395">
        <v>4864908</v>
      </c>
      <c r="D35" s="106" t="s">
        <v>13</v>
      </c>
      <c r="E35" s="119" t="s">
        <v>364</v>
      </c>
      <c r="F35" s="407">
        <v>-1000</v>
      </c>
      <c r="G35" s="449">
        <v>976482</v>
      </c>
      <c r="H35" s="450">
        <v>978586</v>
      </c>
      <c r="I35" s="415">
        <f t="shared" si="2"/>
        <v>-2104</v>
      </c>
      <c r="J35" s="415">
        <f t="shared" si="3"/>
        <v>2104000</v>
      </c>
      <c r="K35" s="415">
        <f t="shared" si="0"/>
        <v>2.104</v>
      </c>
      <c r="L35" s="449">
        <v>910094</v>
      </c>
      <c r="M35" s="450">
        <v>910094</v>
      </c>
      <c r="N35" s="415">
        <f t="shared" si="4"/>
        <v>0</v>
      </c>
      <c r="O35" s="415">
        <f t="shared" si="5"/>
        <v>0</v>
      </c>
      <c r="P35" s="415">
        <f t="shared" si="1"/>
        <v>0</v>
      </c>
      <c r="Q35" s="403"/>
    </row>
    <row r="36" spans="1:17" ht="22.5" customHeight="1">
      <c r="A36" s="329">
        <v>23</v>
      </c>
      <c r="B36" s="394" t="s">
        <v>17</v>
      </c>
      <c r="C36" s="395">
        <v>4864909</v>
      </c>
      <c r="D36" s="154" t="s">
        <v>13</v>
      </c>
      <c r="E36" s="119" t="s">
        <v>364</v>
      </c>
      <c r="F36" s="407">
        <v>-1000</v>
      </c>
      <c r="G36" s="449">
        <v>994478</v>
      </c>
      <c r="H36" s="450">
        <v>995294</v>
      </c>
      <c r="I36" s="415">
        <f t="shared" si="2"/>
        <v>-816</v>
      </c>
      <c r="J36" s="415">
        <f t="shared" si="3"/>
        <v>816000</v>
      </c>
      <c r="K36" s="415">
        <f t="shared" si="0"/>
        <v>0.816</v>
      </c>
      <c r="L36" s="449">
        <v>887629</v>
      </c>
      <c r="M36" s="450">
        <v>887818</v>
      </c>
      <c r="N36" s="415">
        <f t="shared" si="4"/>
        <v>-189</v>
      </c>
      <c r="O36" s="415">
        <f t="shared" si="5"/>
        <v>189000</v>
      </c>
      <c r="P36" s="415">
        <f t="shared" si="1"/>
        <v>0.189</v>
      </c>
      <c r="Q36" s="403"/>
    </row>
    <row r="37" spans="1:17" ht="22.5" customHeight="1">
      <c r="A37" s="329"/>
      <c r="B37" s="394"/>
      <c r="C37" s="395"/>
      <c r="D37" s="154"/>
      <c r="E37" s="154"/>
      <c r="F37" s="407"/>
      <c r="G37" s="632"/>
      <c r="H37" s="631"/>
      <c r="I37" s="415"/>
      <c r="J37" s="415"/>
      <c r="K37" s="415"/>
      <c r="L37" s="416"/>
      <c r="M37" s="415"/>
      <c r="N37" s="415"/>
      <c r="O37" s="415"/>
      <c r="P37" s="415"/>
      <c r="Q37" s="403"/>
    </row>
    <row r="38" spans="1:17" ht="22.5" customHeight="1">
      <c r="A38" s="329"/>
      <c r="B38" s="396" t="s">
        <v>178</v>
      </c>
      <c r="C38" s="395"/>
      <c r="D38" s="154"/>
      <c r="E38" s="154"/>
      <c r="F38" s="404"/>
      <c r="G38" s="632"/>
      <c r="H38" s="631"/>
      <c r="I38" s="415"/>
      <c r="J38" s="415"/>
      <c r="K38" s="415"/>
      <c r="L38" s="416"/>
      <c r="M38" s="415"/>
      <c r="N38" s="415"/>
      <c r="O38" s="415"/>
      <c r="P38" s="415"/>
      <c r="Q38" s="403"/>
    </row>
    <row r="39" spans="1:17" ht="22.5" customHeight="1">
      <c r="A39" s="329">
        <v>24</v>
      </c>
      <c r="B39" s="394" t="s">
        <v>133</v>
      </c>
      <c r="C39" s="395">
        <v>4864964</v>
      </c>
      <c r="D39" s="154" t="s">
        <v>13</v>
      </c>
      <c r="E39" s="119" t="s">
        <v>364</v>
      </c>
      <c r="F39" s="407">
        <v>-1000</v>
      </c>
      <c r="G39" s="449">
        <v>307</v>
      </c>
      <c r="H39" s="450">
        <v>307</v>
      </c>
      <c r="I39" s="415">
        <f t="shared" si="2"/>
        <v>0</v>
      </c>
      <c r="J39" s="415">
        <f t="shared" si="3"/>
        <v>0</v>
      </c>
      <c r="K39" s="415">
        <f t="shared" si="0"/>
        <v>0</v>
      </c>
      <c r="L39" s="449">
        <v>2910</v>
      </c>
      <c r="M39" s="450">
        <v>5133</v>
      </c>
      <c r="N39" s="415">
        <f t="shared" si="4"/>
        <v>-2223</v>
      </c>
      <c r="O39" s="415">
        <f t="shared" si="5"/>
        <v>2223000</v>
      </c>
      <c r="P39" s="415">
        <f t="shared" si="1"/>
        <v>2.223</v>
      </c>
      <c r="Q39" s="403"/>
    </row>
    <row r="40" spans="1:17" ht="22.5" customHeight="1">
      <c r="A40" s="329">
        <v>25</v>
      </c>
      <c r="B40" s="394" t="s">
        <v>134</v>
      </c>
      <c r="C40" s="395">
        <v>4864965</v>
      </c>
      <c r="D40" s="154" t="s">
        <v>13</v>
      </c>
      <c r="E40" s="119" t="s">
        <v>364</v>
      </c>
      <c r="F40" s="407">
        <v>-1000</v>
      </c>
      <c r="G40" s="449">
        <v>448</v>
      </c>
      <c r="H40" s="450">
        <v>448</v>
      </c>
      <c r="I40" s="415">
        <f t="shared" si="2"/>
        <v>0</v>
      </c>
      <c r="J40" s="415">
        <f t="shared" si="3"/>
        <v>0</v>
      </c>
      <c r="K40" s="415">
        <f t="shared" si="0"/>
        <v>0</v>
      </c>
      <c r="L40" s="449">
        <v>995557</v>
      </c>
      <c r="M40" s="450">
        <v>997796</v>
      </c>
      <c r="N40" s="415">
        <f t="shared" si="4"/>
        <v>-2239</v>
      </c>
      <c r="O40" s="415">
        <f t="shared" si="5"/>
        <v>2239000</v>
      </c>
      <c r="P40" s="415">
        <f t="shared" si="1"/>
        <v>2.239</v>
      </c>
      <c r="Q40" s="403"/>
    </row>
    <row r="41" spans="1:17" ht="22.5" customHeight="1">
      <c r="A41" s="329">
        <v>26</v>
      </c>
      <c r="B41" s="394" t="s">
        <v>179</v>
      </c>
      <c r="C41" s="395">
        <v>4864890</v>
      </c>
      <c r="D41" s="154" t="s">
        <v>13</v>
      </c>
      <c r="E41" s="119" t="s">
        <v>364</v>
      </c>
      <c r="F41" s="407">
        <v>-1000</v>
      </c>
      <c r="G41" s="449">
        <v>997750</v>
      </c>
      <c r="H41" s="450">
        <v>997538</v>
      </c>
      <c r="I41" s="415">
        <f t="shared" si="2"/>
        <v>212</v>
      </c>
      <c r="J41" s="415">
        <f t="shared" si="3"/>
        <v>-212000</v>
      </c>
      <c r="K41" s="415">
        <f t="shared" si="0"/>
        <v>-0.212</v>
      </c>
      <c r="L41" s="449">
        <v>959548</v>
      </c>
      <c r="M41" s="450">
        <v>959570</v>
      </c>
      <c r="N41" s="415">
        <f t="shared" si="4"/>
        <v>-22</v>
      </c>
      <c r="O41" s="415">
        <f t="shared" si="5"/>
        <v>22000</v>
      </c>
      <c r="P41" s="415">
        <f t="shared" si="1"/>
        <v>0.022</v>
      </c>
      <c r="Q41" s="403"/>
    </row>
    <row r="42" spans="1:17" ht="22.5" customHeight="1">
      <c r="A42" s="329">
        <v>27</v>
      </c>
      <c r="B42" s="361" t="s">
        <v>180</v>
      </c>
      <c r="C42" s="395">
        <v>4864891</v>
      </c>
      <c r="D42" s="106" t="s">
        <v>13</v>
      </c>
      <c r="E42" s="119" t="s">
        <v>364</v>
      </c>
      <c r="F42" s="407">
        <v>-1000</v>
      </c>
      <c r="G42" s="449"/>
      <c r="H42" s="450"/>
      <c r="I42" s="415">
        <f t="shared" si="2"/>
        <v>0</v>
      </c>
      <c r="J42" s="415">
        <f t="shared" si="3"/>
        <v>0</v>
      </c>
      <c r="K42" s="415">
        <f t="shared" si="0"/>
        <v>0</v>
      </c>
      <c r="L42" s="449"/>
      <c r="M42" s="450"/>
      <c r="N42" s="415">
        <f t="shared" si="4"/>
        <v>0</v>
      </c>
      <c r="O42" s="415">
        <f t="shared" si="5"/>
        <v>0</v>
      </c>
      <c r="P42" s="415">
        <f t="shared" si="1"/>
        <v>0</v>
      </c>
      <c r="Q42" s="403" t="s">
        <v>407</v>
      </c>
    </row>
    <row r="43" spans="1:17" ht="22.5" customHeight="1">
      <c r="A43" s="329">
        <v>28</v>
      </c>
      <c r="B43" s="394" t="s">
        <v>181</v>
      </c>
      <c r="C43" s="395">
        <v>4864906</v>
      </c>
      <c r="D43" s="154" t="s">
        <v>13</v>
      </c>
      <c r="E43" s="119" t="s">
        <v>364</v>
      </c>
      <c r="F43" s="407">
        <v>-1000</v>
      </c>
      <c r="G43" s="449">
        <v>999631</v>
      </c>
      <c r="H43" s="450">
        <v>999631</v>
      </c>
      <c r="I43" s="415">
        <f t="shared" si="2"/>
        <v>0</v>
      </c>
      <c r="J43" s="415">
        <f t="shared" si="3"/>
        <v>0</v>
      </c>
      <c r="K43" s="415">
        <f t="shared" si="0"/>
        <v>0</v>
      </c>
      <c r="L43" s="449">
        <v>954100</v>
      </c>
      <c r="M43" s="450">
        <v>956714</v>
      </c>
      <c r="N43" s="415">
        <f t="shared" si="4"/>
        <v>-2614</v>
      </c>
      <c r="O43" s="415">
        <f t="shared" si="5"/>
        <v>2614000</v>
      </c>
      <c r="P43" s="415">
        <f t="shared" si="1"/>
        <v>2.614</v>
      </c>
      <c r="Q43" s="403"/>
    </row>
    <row r="44" spans="1:17" ht="22.5" customHeight="1" thickBot="1">
      <c r="A44" s="329">
        <v>29</v>
      </c>
      <c r="B44" s="394" t="s">
        <v>182</v>
      </c>
      <c r="C44" s="395">
        <v>4864907</v>
      </c>
      <c r="D44" s="154" t="s">
        <v>13</v>
      </c>
      <c r="E44" s="119" t="s">
        <v>364</v>
      </c>
      <c r="F44" s="592">
        <v>-1000</v>
      </c>
      <c r="G44" s="449">
        <v>999031</v>
      </c>
      <c r="H44" s="450">
        <v>999031</v>
      </c>
      <c r="I44" s="415">
        <f t="shared" si="2"/>
        <v>0</v>
      </c>
      <c r="J44" s="415">
        <f t="shared" si="3"/>
        <v>0</v>
      </c>
      <c r="K44" s="415">
        <f t="shared" si="0"/>
        <v>0</v>
      </c>
      <c r="L44" s="449">
        <v>946468</v>
      </c>
      <c r="M44" s="450">
        <v>949914</v>
      </c>
      <c r="N44" s="415">
        <f t="shared" si="4"/>
        <v>-3446</v>
      </c>
      <c r="O44" s="415">
        <f t="shared" si="5"/>
        <v>3446000</v>
      </c>
      <c r="P44" s="415">
        <f t="shared" si="1"/>
        <v>3.446</v>
      </c>
      <c r="Q44" s="403"/>
    </row>
    <row r="45" spans="1:17" ht="18" customHeight="1" thickTop="1">
      <c r="A45" s="358"/>
      <c r="B45" s="397"/>
      <c r="C45" s="398"/>
      <c r="D45" s="314"/>
      <c r="E45" s="315"/>
      <c r="F45" s="407"/>
      <c r="G45" s="633"/>
      <c r="H45" s="634"/>
      <c r="I45" s="421"/>
      <c r="J45" s="421"/>
      <c r="K45" s="421"/>
      <c r="L45" s="421"/>
      <c r="M45" s="422"/>
      <c r="N45" s="421"/>
      <c r="O45" s="421"/>
      <c r="P45" s="421"/>
      <c r="Q45" s="27"/>
    </row>
    <row r="46" spans="1:17" ht="18" customHeight="1" thickBot="1">
      <c r="A46" s="542" t="s">
        <v>353</v>
      </c>
      <c r="B46" s="399"/>
      <c r="C46" s="400"/>
      <c r="D46" s="316"/>
      <c r="E46" s="317"/>
      <c r="F46" s="407"/>
      <c r="G46" s="635"/>
      <c r="H46" s="636"/>
      <c r="I46" s="425"/>
      <c r="J46" s="425"/>
      <c r="K46" s="425"/>
      <c r="L46" s="425"/>
      <c r="M46" s="426"/>
      <c r="N46" s="425"/>
      <c r="O46" s="425"/>
      <c r="P46" s="550" t="str">
        <f>NDPL!$Q$1</f>
        <v>MARCH-2011</v>
      </c>
      <c r="Q46" s="550"/>
    </row>
    <row r="47" spans="1:17" ht="21" customHeight="1" thickTop="1">
      <c r="A47" s="356"/>
      <c r="B47" s="359" t="s">
        <v>183</v>
      </c>
      <c r="C47" s="395"/>
      <c r="D47" s="106"/>
      <c r="E47" s="106"/>
      <c r="F47" s="593"/>
      <c r="G47" s="632"/>
      <c r="H47" s="631"/>
      <c r="I47" s="415"/>
      <c r="J47" s="415"/>
      <c r="K47" s="415"/>
      <c r="L47" s="416"/>
      <c r="M47" s="415"/>
      <c r="N47" s="415"/>
      <c r="O47" s="415"/>
      <c r="P47" s="415"/>
      <c r="Q47" s="183"/>
    </row>
    <row r="48" spans="1:17" ht="21" customHeight="1">
      <c r="A48" s="329">
        <v>30</v>
      </c>
      <c r="B48" s="394" t="s">
        <v>16</v>
      </c>
      <c r="C48" s="395">
        <v>4864988</v>
      </c>
      <c r="D48" s="154" t="s">
        <v>13</v>
      </c>
      <c r="E48" s="119" t="s">
        <v>364</v>
      </c>
      <c r="F48" s="407">
        <v>-1000</v>
      </c>
      <c r="G48" s="449">
        <v>998778</v>
      </c>
      <c r="H48" s="450">
        <v>999042</v>
      </c>
      <c r="I48" s="415">
        <f t="shared" si="2"/>
        <v>-264</v>
      </c>
      <c r="J48" s="415">
        <f t="shared" si="3"/>
        <v>264000</v>
      </c>
      <c r="K48" s="415">
        <f t="shared" si="0"/>
        <v>0.264</v>
      </c>
      <c r="L48" s="449">
        <v>977134</v>
      </c>
      <c r="M48" s="450">
        <v>978307</v>
      </c>
      <c r="N48" s="415">
        <f t="shared" si="4"/>
        <v>-1173</v>
      </c>
      <c r="O48" s="415">
        <f t="shared" si="5"/>
        <v>1173000</v>
      </c>
      <c r="P48" s="415">
        <f t="shared" si="1"/>
        <v>1.173</v>
      </c>
      <c r="Q48" s="183"/>
    </row>
    <row r="49" spans="1:17" ht="21" customHeight="1">
      <c r="A49" s="329">
        <v>31</v>
      </c>
      <c r="B49" s="394" t="s">
        <v>17</v>
      </c>
      <c r="C49" s="395">
        <v>4864989</v>
      </c>
      <c r="D49" s="154" t="s">
        <v>13</v>
      </c>
      <c r="E49" s="119" t="s">
        <v>364</v>
      </c>
      <c r="F49" s="407">
        <v>-1000</v>
      </c>
      <c r="G49" s="449">
        <v>22</v>
      </c>
      <c r="H49" s="450">
        <v>286</v>
      </c>
      <c r="I49" s="415">
        <f t="shared" si="2"/>
        <v>-264</v>
      </c>
      <c r="J49" s="415">
        <f t="shared" si="3"/>
        <v>264000</v>
      </c>
      <c r="K49" s="415">
        <f t="shared" si="0"/>
        <v>0.264</v>
      </c>
      <c r="L49" s="449">
        <v>993729</v>
      </c>
      <c r="M49" s="450">
        <v>994895</v>
      </c>
      <c r="N49" s="415">
        <f t="shared" si="4"/>
        <v>-1166</v>
      </c>
      <c r="O49" s="415">
        <f t="shared" si="5"/>
        <v>1166000</v>
      </c>
      <c r="P49" s="415">
        <f t="shared" si="1"/>
        <v>1.166</v>
      </c>
      <c r="Q49" s="183"/>
    </row>
    <row r="50" spans="1:17" ht="21" customHeight="1">
      <c r="A50" s="329">
        <v>32</v>
      </c>
      <c r="B50" s="394" t="s">
        <v>18</v>
      </c>
      <c r="C50" s="395">
        <v>4864979</v>
      </c>
      <c r="D50" s="154" t="s">
        <v>13</v>
      </c>
      <c r="E50" s="119" t="s">
        <v>364</v>
      </c>
      <c r="F50" s="407">
        <v>-2000</v>
      </c>
      <c r="G50" s="449">
        <v>989863</v>
      </c>
      <c r="H50" s="450">
        <v>989849</v>
      </c>
      <c r="I50" s="415">
        <f t="shared" si="2"/>
        <v>14</v>
      </c>
      <c r="J50" s="415">
        <f t="shared" si="3"/>
        <v>-28000</v>
      </c>
      <c r="K50" s="415">
        <f t="shared" si="0"/>
        <v>-0.028</v>
      </c>
      <c r="L50" s="449">
        <v>981402</v>
      </c>
      <c r="M50" s="450">
        <v>981320</v>
      </c>
      <c r="N50" s="415">
        <f t="shared" si="4"/>
        <v>82</v>
      </c>
      <c r="O50" s="415">
        <f t="shared" si="5"/>
        <v>-164000</v>
      </c>
      <c r="P50" s="415">
        <f t="shared" si="1"/>
        <v>-0.164</v>
      </c>
      <c r="Q50" s="594"/>
    </row>
    <row r="51" spans="1:17" ht="21" customHeight="1">
      <c r="A51" s="329"/>
      <c r="B51" s="396" t="s">
        <v>184</v>
      </c>
      <c r="C51" s="395"/>
      <c r="D51" s="154"/>
      <c r="E51" s="154"/>
      <c r="F51" s="407"/>
      <c r="G51" s="632"/>
      <c r="H51" s="631"/>
      <c r="I51" s="415"/>
      <c r="J51" s="415"/>
      <c r="K51" s="415"/>
      <c r="L51" s="416"/>
      <c r="M51" s="415"/>
      <c r="N51" s="415"/>
      <c r="O51" s="415"/>
      <c r="P51" s="415"/>
      <c r="Q51" s="183"/>
    </row>
    <row r="52" spans="1:17" ht="21" customHeight="1">
      <c r="A52" s="329">
        <v>33</v>
      </c>
      <c r="B52" s="394" t="s">
        <v>16</v>
      </c>
      <c r="C52" s="395">
        <v>4864966</v>
      </c>
      <c r="D52" s="154" t="s">
        <v>13</v>
      </c>
      <c r="E52" s="119" t="s">
        <v>364</v>
      </c>
      <c r="F52" s="407">
        <v>-1000</v>
      </c>
      <c r="G52" s="449">
        <v>998261</v>
      </c>
      <c r="H52" s="450">
        <v>998328</v>
      </c>
      <c r="I52" s="415">
        <f t="shared" si="2"/>
        <v>-67</v>
      </c>
      <c r="J52" s="415">
        <f t="shared" si="3"/>
        <v>67000</v>
      </c>
      <c r="K52" s="415">
        <f t="shared" si="0"/>
        <v>0.067</v>
      </c>
      <c r="L52" s="449">
        <v>948551</v>
      </c>
      <c r="M52" s="450">
        <v>948988</v>
      </c>
      <c r="N52" s="415">
        <f t="shared" si="4"/>
        <v>-437</v>
      </c>
      <c r="O52" s="415">
        <f t="shared" si="5"/>
        <v>437000</v>
      </c>
      <c r="P52" s="415">
        <f t="shared" si="1"/>
        <v>0.437</v>
      </c>
      <c r="Q52" s="183"/>
    </row>
    <row r="53" spans="1:17" ht="21" customHeight="1">
      <c r="A53" s="329">
        <v>34</v>
      </c>
      <c r="B53" s="394" t="s">
        <v>17</v>
      </c>
      <c r="C53" s="395">
        <v>4864967</v>
      </c>
      <c r="D53" s="154" t="s">
        <v>13</v>
      </c>
      <c r="E53" s="119" t="s">
        <v>364</v>
      </c>
      <c r="F53" s="407">
        <v>-1000</v>
      </c>
      <c r="G53" s="449">
        <v>1007</v>
      </c>
      <c r="H53" s="450">
        <v>1048</v>
      </c>
      <c r="I53" s="415">
        <f t="shared" si="2"/>
        <v>-41</v>
      </c>
      <c r="J53" s="415">
        <f t="shared" si="3"/>
        <v>41000</v>
      </c>
      <c r="K53" s="415">
        <f t="shared" si="0"/>
        <v>0.041</v>
      </c>
      <c r="L53" s="449">
        <v>964038</v>
      </c>
      <c r="M53" s="450">
        <v>965444</v>
      </c>
      <c r="N53" s="415">
        <f t="shared" si="4"/>
        <v>-1406</v>
      </c>
      <c r="O53" s="415">
        <f t="shared" si="5"/>
        <v>1406000</v>
      </c>
      <c r="P53" s="415">
        <f t="shared" si="1"/>
        <v>1.406</v>
      </c>
      <c r="Q53" s="183"/>
    </row>
    <row r="54" spans="1:17" ht="21" customHeight="1">
      <c r="A54" s="329">
        <v>35</v>
      </c>
      <c r="B54" s="394" t="s">
        <v>18</v>
      </c>
      <c r="C54" s="395">
        <v>4865048</v>
      </c>
      <c r="D54" s="154" t="s">
        <v>13</v>
      </c>
      <c r="E54" s="119" t="s">
        <v>364</v>
      </c>
      <c r="F54" s="407">
        <v>-1000</v>
      </c>
      <c r="G54" s="449">
        <v>998482</v>
      </c>
      <c r="H54" s="450">
        <v>998545</v>
      </c>
      <c r="I54" s="415">
        <f t="shared" si="2"/>
        <v>-63</v>
      </c>
      <c r="J54" s="415">
        <f t="shared" si="3"/>
        <v>63000</v>
      </c>
      <c r="K54" s="415">
        <f t="shared" si="0"/>
        <v>0.063</v>
      </c>
      <c r="L54" s="449">
        <v>954226</v>
      </c>
      <c r="M54" s="450">
        <v>955232</v>
      </c>
      <c r="N54" s="415">
        <f t="shared" si="4"/>
        <v>-1006</v>
      </c>
      <c r="O54" s="415">
        <f t="shared" si="5"/>
        <v>1006000</v>
      </c>
      <c r="P54" s="415">
        <f t="shared" si="1"/>
        <v>1.006</v>
      </c>
      <c r="Q54" s="183"/>
    </row>
    <row r="55" spans="1:17" ht="21" customHeight="1">
      <c r="A55" s="329"/>
      <c r="B55" s="396" t="s">
        <v>124</v>
      </c>
      <c r="C55" s="395"/>
      <c r="D55" s="154"/>
      <c r="E55" s="119"/>
      <c r="F55" s="404"/>
      <c r="G55" s="632"/>
      <c r="H55" s="637"/>
      <c r="I55" s="415"/>
      <c r="J55" s="415"/>
      <c r="K55" s="415"/>
      <c r="L55" s="416"/>
      <c r="M55" s="412"/>
      <c r="N55" s="415"/>
      <c r="O55" s="415"/>
      <c r="P55" s="415"/>
      <c r="Q55" s="183"/>
    </row>
    <row r="56" spans="1:17" ht="21" customHeight="1">
      <c r="A56" s="329">
        <v>36</v>
      </c>
      <c r="B56" s="394" t="s">
        <v>387</v>
      </c>
      <c r="C56" s="395">
        <v>4864827</v>
      </c>
      <c r="D56" s="154" t="s">
        <v>13</v>
      </c>
      <c r="E56" s="119" t="s">
        <v>364</v>
      </c>
      <c r="F56" s="404">
        <v>-666.666</v>
      </c>
      <c r="G56" s="449">
        <v>783</v>
      </c>
      <c r="H56" s="450">
        <v>783</v>
      </c>
      <c r="I56" s="415">
        <f>G56-H56</f>
        <v>0</v>
      </c>
      <c r="J56" s="415">
        <f t="shared" si="3"/>
        <v>0</v>
      </c>
      <c r="K56" s="415">
        <f t="shared" si="0"/>
        <v>0</v>
      </c>
      <c r="L56" s="449">
        <v>597</v>
      </c>
      <c r="M56" s="450">
        <v>597</v>
      </c>
      <c r="N56" s="415">
        <f>L56-M56</f>
        <v>0</v>
      </c>
      <c r="O56" s="415">
        <f t="shared" si="5"/>
        <v>0</v>
      </c>
      <c r="P56" s="415">
        <f t="shared" si="1"/>
        <v>0</v>
      </c>
      <c r="Q56" s="595"/>
    </row>
    <row r="57" spans="1:17" ht="21" customHeight="1">
      <c r="A57" s="329">
        <v>37</v>
      </c>
      <c r="B57" s="394" t="s">
        <v>186</v>
      </c>
      <c r="C57" s="395">
        <v>4864828</v>
      </c>
      <c r="D57" s="154" t="s">
        <v>13</v>
      </c>
      <c r="E57" s="119" t="s">
        <v>364</v>
      </c>
      <c r="F57" s="404">
        <v>-666.666</v>
      </c>
      <c r="G57" s="449">
        <v>993260</v>
      </c>
      <c r="H57" s="450">
        <v>995841</v>
      </c>
      <c r="I57" s="415">
        <f>G57-H57</f>
        <v>-2581</v>
      </c>
      <c r="J57" s="415">
        <f t="shared" si="3"/>
        <v>1720664.9460000002</v>
      </c>
      <c r="K57" s="415">
        <f t="shared" si="0"/>
        <v>1.7206649460000003</v>
      </c>
      <c r="L57" s="449">
        <v>997307</v>
      </c>
      <c r="M57" s="450">
        <v>998940</v>
      </c>
      <c r="N57" s="415">
        <f>L57-M57</f>
        <v>-1633</v>
      </c>
      <c r="O57" s="415">
        <f t="shared" si="5"/>
        <v>1088665.578</v>
      </c>
      <c r="P57" s="415">
        <f t="shared" si="1"/>
        <v>1.088665578</v>
      </c>
      <c r="Q57" s="183"/>
    </row>
    <row r="58" spans="1:17" ht="22.5" customHeight="1">
      <c r="A58" s="329"/>
      <c r="B58" s="600" t="s">
        <v>392</v>
      </c>
      <c r="C58" s="395"/>
      <c r="D58" s="154"/>
      <c r="E58" s="119"/>
      <c r="F58" s="404"/>
      <c r="G58" s="632"/>
      <c r="H58" s="637"/>
      <c r="I58" s="415"/>
      <c r="J58" s="415"/>
      <c r="K58" s="415"/>
      <c r="L58" s="419"/>
      <c r="M58" s="412"/>
      <c r="N58" s="415"/>
      <c r="O58" s="415"/>
      <c r="P58" s="415"/>
      <c r="Q58" s="183"/>
    </row>
    <row r="59" spans="1:17" ht="21" customHeight="1">
      <c r="A59" s="329">
        <v>38</v>
      </c>
      <c r="B59" s="394" t="s">
        <v>387</v>
      </c>
      <c r="C59" s="395">
        <v>4865024</v>
      </c>
      <c r="D59" s="154" t="s">
        <v>13</v>
      </c>
      <c r="E59" s="119" t="s">
        <v>364</v>
      </c>
      <c r="F59" s="601">
        <v>-2000</v>
      </c>
      <c r="G59" s="449">
        <v>161</v>
      </c>
      <c r="H59" s="450">
        <v>133</v>
      </c>
      <c r="I59" s="415">
        <f>G59-H59</f>
        <v>28</v>
      </c>
      <c r="J59" s="415">
        <f t="shared" si="3"/>
        <v>-56000</v>
      </c>
      <c r="K59" s="415">
        <f t="shared" si="0"/>
        <v>-0.056</v>
      </c>
      <c r="L59" s="449">
        <v>451</v>
      </c>
      <c r="M59" s="450">
        <v>269</v>
      </c>
      <c r="N59" s="415">
        <f>L59-M59</f>
        <v>182</v>
      </c>
      <c r="O59" s="415">
        <f t="shared" si="5"/>
        <v>-364000</v>
      </c>
      <c r="P59" s="415">
        <f t="shared" si="1"/>
        <v>-0.364</v>
      </c>
      <c r="Q59" s="183"/>
    </row>
    <row r="60" spans="1:17" ht="21" customHeight="1">
      <c r="A60" s="329">
        <v>39</v>
      </c>
      <c r="B60" s="394" t="s">
        <v>186</v>
      </c>
      <c r="C60" s="395">
        <v>4864920</v>
      </c>
      <c r="D60" s="154" t="s">
        <v>13</v>
      </c>
      <c r="E60" s="119" t="s">
        <v>364</v>
      </c>
      <c r="F60" s="601">
        <v>-2000</v>
      </c>
      <c r="G60" s="449">
        <v>996871</v>
      </c>
      <c r="H60" s="450">
        <v>996840</v>
      </c>
      <c r="I60" s="415">
        <f>G60-H60</f>
        <v>31</v>
      </c>
      <c r="J60" s="415">
        <f t="shared" si="3"/>
        <v>-62000</v>
      </c>
      <c r="K60" s="415">
        <f t="shared" si="0"/>
        <v>-0.062</v>
      </c>
      <c r="L60" s="449">
        <v>999777</v>
      </c>
      <c r="M60" s="450">
        <v>999615</v>
      </c>
      <c r="N60" s="415">
        <f>L60-M60</f>
        <v>162</v>
      </c>
      <c r="O60" s="415">
        <f t="shared" si="5"/>
        <v>-324000</v>
      </c>
      <c r="P60" s="415">
        <f t="shared" si="1"/>
        <v>-0.324</v>
      </c>
      <c r="Q60" s="183"/>
    </row>
    <row r="61" spans="1:17" ht="21" customHeight="1">
      <c r="A61" s="329"/>
      <c r="B61" s="359" t="s">
        <v>109</v>
      </c>
      <c r="C61" s="395"/>
      <c r="D61" s="106"/>
      <c r="E61" s="106"/>
      <c r="F61" s="404"/>
      <c r="G61" s="632"/>
      <c r="H61" s="631"/>
      <c r="I61" s="415"/>
      <c r="J61" s="415"/>
      <c r="K61" s="415"/>
      <c r="L61" s="416"/>
      <c r="M61" s="415"/>
      <c r="N61" s="415"/>
      <c r="O61" s="415"/>
      <c r="P61" s="415"/>
      <c r="Q61" s="183"/>
    </row>
    <row r="62" spans="1:17" ht="21" customHeight="1">
      <c r="A62" s="329">
        <v>40</v>
      </c>
      <c r="B62" s="394" t="s">
        <v>121</v>
      </c>
      <c r="C62" s="395">
        <v>4864951</v>
      </c>
      <c r="D62" s="154" t="s">
        <v>13</v>
      </c>
      <c r="E62" s="119" t="s">
        <v>364</v>
      </c>
      <c r="F62" s="407">
        <v>1000</v>
      </c>
      <c r="G62" s="449">
        <v>999741</v>
      </c>
      <c r="H62" s="450">
        <v>999754</v>
      </c>
      <c r="I62" s="415">
        <f t="shared" si="2"/>
        <v>-13</v>
      </c>
      <c r="J62" s="415">
        <f t="shared" si="3"/>
        <v>-13000</v>
      </c>
      <c r="K62" s="415">
        <f t="shared" si="0"/>
        <v>-0.013</v>
      </c>
      <c r="L62" s="449">
        <v>35621</v>
      </c>
      <c r="M62" s="450">
        <v>35964</v>
      </c>
      <c r="N62" s="415">
        <f t="shared" si="4"/>
        <v>-343</v>
      </c>
      <c r="O62" s="415">
        <f t="shared" si="5"/>
        <v>-343000</v>
      </c>
      <c r="P62" s="415">
        <f t="shared" si="1"/>
        <v>-0.343</v>
      </c>
      <c r="Q62" s="183"/>
    </row>
    <row r="63" spans="1:17" ht="21" customHeight="1">
      <c r="A63" s="329">
        <v>41</v>
      </c>
      <c r="B63" s="394" t="s">
        <v>122</v>
      </c>
      <c r="C63" s="395">
        <v>4902501</v>
      </c>
      <c r="D63" s="154" t="s">
        <v>13</v>
      </c>
      <c r="E63" s="119" t="s">
        <v>364</v>
      </c>
      <c r="F63" s="407">
        <v>1333.33</v>
      </c>
      <c r="G63" s="449">
        <v>999651</v>
      </c>
      <c r="H63" s="450">
        <v>999656</v>
      </c>
      <c r="I63" s="412">
        <f t="shared" si="2"/>
        <v>-5</v>
      </c>
      <c r="J63" s="412">
        <f t="shared" si="3"/>
        <v>-6666.65</v>
      </c>
      <c r="K63" s="412">
        <f t="shared" si="0"/>
        <v>-0.00666665</v>
      </c>
      <c r="L63" s="449">
        <v>323</v>
      </c>
      <c r="M63" s="450">
        <v>587</v>
      </c>
      <c r="N63" s="415">
        <f t="shared" si="4"/>
        <v>-264</v>
      </c>
      <c r="O63" s="415">
        <f t="shared" si="5"/>
        <v>-351999.12</v>
      </c>
      <c r="P63" s="415">
        <f t="shared" si="1"/>
        <v>-0.35199912</v>
      </c>
      <c r="Q63" s="183"/>
    </row>
    <row r="64" spans="1:17" ht="21" customHeight="1">
      <c r="A64" s="329"/>
      <c r="B64" s="359"/>
      <c r="C64" s="395"/>
      <c r="D64" s="154"/>
      <c r="E64" s="119"/>
      <c r="F64" s="407"/>
      <c r="G64" s="632"/>
      <c r="H64" s="637"/>
      <c r="I64" s="412"/>
      <c r="J64" s="415"/>
      <c r="K64" s="415"/>
      <c r="L64" s="416"/>
      <c r="M64" s="412"/>
      <c r="N64" s="412"/>
      <c r="O64" s="415"/>
      <c r="P64" s="415"/>
      <c r="Q64" s="183"/>
    </row>
    <row r="65" spans="1:17" ht="21" customHeight="1">
      <c r="A65" s="329"/>
      <c r="B65" s="396" t="s">
        <v>185</v>
      </c>
      <c r="C65" s="395"/>
      <c r="D65" s="154"/>
      <c r="E65" s="154"/>
      <c r="F65" s="407"/>
      <c r="G65" s="632"/>
      <c r="H65" s="631"/>
      <c r="I65" s="415"/>
      <c r="J65" s="415"/>
      <c r="K65" s="415"/>
      <c r="L65" s="416"/>
      <c r="M65" s="415"/>
      <c r="N65" s="415"/>
      <c r="O65" s="415"/>
      <c r="P65" s="415"/>
      <c r="Q65" s="183"/>
    </row>
    <row r="66" spans="1:17" ht="21" customHeight="1">
      <c r="A66" s="329">
        <v>42</v>
      </c>
      <c r="B66" s="394" t="s">
        <v>39</v>
      </c>
      <c r="C66" s="395">
        <v>4864990</v>
      </c>
      <c r="D66" s="154" t="s">
        <v>13</v>
      </c>
      <c r="E66" s="119" t="s">
        <v>364</v>
      </c>
      <c r="F66" s="407">
        <v>-1000</v>
      </c>
      <c r="G66" s="449">
        <v>2846</v>
      </c>
      <c r="H66" s="450">
        <v>1948</v>
      </c>
      <c r="I66" s="415">
        <f t="shared" si="2"/>
        <v>898</v>
      </c>
      <c r="J66" s="415">
        <f t="shared" si="3"/>
        <v>-898000</v>
      </c>
      <c r="K66" s="415">
        <f t="shared" si="0"/>
        <v>-0.898</v>
      </c>
      <c r="L66" s="449">
        <v>982001</v>
      </c>
      <c r="M66" s="450">
        <v>982016</v>
      </c>
      <c r="N66" s="415">
        <f t="shared" si="4"/>
        <v>-15</v>
      </c>
      <c r="O66" s="415">
        <f t="shared" si="5"/>
        <v>15000</v>
      </c>
      <c r="P66" s="415">
        <f t="shared" si="1"/>
        <v>0.015</v>
      </c>
      <c r="Q66" s="183"/>
    </row>
    <row r="67" spans="1:17" ht="21" customHeight="1">
      <c r="A67" s="329">
        <v>43</v>
      </c>
      <c r="B67" s="394" t="s">
        <v>186</v>
      </c>
      <c r="C67" s="395">
        <v>4864991</v>
      </c>
      <c r="D67" s="154" t="s">
        <v>13</v>
      </c>
      <c r="E67" s="119" t="s">
        <v>364</v>
      </c>
      <c r="F67" s="407">
        <v>-1000</v>
      </c>
      <c r="G67" s="449">
        <v>999110</v>
      </c>
      <c r="H67" s="450">
        <v>999226</v>
      </c>
      <c r="I67" s="415">
        <f t="shared" si="2"/>
        <v>-116</v>
      </c>
      <c r="J67" s="415">
        <f t="shared" si="3"/>
        <v>116000</v>
      </c>
      <c r="K67" s="415">
        <f t="shared" si="0"/>
        <v>0.116</v>
      </c>
      <c r="L67" s="449">
        <v>988192</v>
      </c>
      <c r="M67" s="450">
        <v>988308</v>
      </c>
      <c r="N67" s="415">
        <f t="shared" si="4"/>
        <v>-116</v>
      </c>
      <c r="O67" s="415">
        <f t="shared" si="5"/>
        <v>116000</v>
      </c>
      <c r="P67" s="415">
        <f t="shared" si="1"/>
        <v>0.116</v>
      </c>
      <c r="Q67" s="183"/>
    </row>
    <row r="68" spans="1:17" ht="21" customHeight="1">
      <c r="A68" s="329"/>
      <c r="B68" s="401" t="s">
        <v>29</v>
      </c>
      <c r="C68" s="362"/>
      <c r="D68" s="66"/>
      <c r="E68" s="66"/>
      <c r="F68" s="407"/>
      <c r="G68" s="632"/>
      <c r="H68" s="631"/>
      <c r="I68" s="415"/>
      <c r="J68" s="415"/>
      <c r="K68" s="415"/>
      <c r="L68" s="416"/>
      <c r="M68" s="415"/>
      <c r="N68" s="415"/>
      <c r="O68" s="415"/>
      <c r="P68" s="415"/>
      <c r="Q68" s="183"/>
    </row>
    <row r="69" spans="1:17" ht="21" customHeight="1">
      <c r="A69" s="329">
        <v>44</v>
      </c>
      <c r="B69" s="110" t="s">
        <v>85</v>
      </c>
      <c r="C69" s="362">
        <v>4865092</v>
      </c>
      <c r="D69" s="66" t="s">
        <v>13</v>
      </c>
      <c r="E69" s="119" t="s">
        <v>364</v>
      </c>
      <c r="F69" s="407">
        <v>100</v>
      </c>
      <c r="G69" s="449">
        <v>4214</v>
      </c>
      <c r="H69" s="450">
        <v>4111</v>
      </c>
      <c r="I69" s="415">
        <f t="shared" si="2"/>
        <v>103</v>
      </c>
      <c r="J69" s="415">
        <f t="shared" si="3"/>
        <v>10300</v>
      </c>
      <c r="K69" s="415">
        <f t="shared" si="0"/>
        <v>0.0103</v>
      </c>
      <c r="L69" s="449">
        <v>7583</v>
      </c>
      <c r="M69" s="450">
        <v>7556</v>
      </c>
      <c r="N69" s="415">
        <f t="shared" si="4"/>
        <v>27</v>
      </c>
      <c r="O69" s="415">
        <f t="shared" si="5"/>
        <v>2700</v>
      </c>
      <c r="P69" s="415">
        <f t="shared" si="1"/>
        <v>0.0027</v>
      </c>
      <c r="Q69" s="183"/>
    </row>
    <row r="70" spans="1:17" ht="21" customHeight="1">
      <c r="A70" s="329"/>
      <c r="B70" s="396" t="s">
        <v>51</v>
      </c>
      <c r="C70" s="395"/>
      <c r="D70" s="154"/>
      <c r="E70" s="154"/>
      <c r="F70" s="407"/>
      <c r="G70" s="632"/>
      <c r="H70" s="631"/>
      <c r="I70" s="415"/>
      <c r="J70" s="415"/>
      <c r="K70" s="415"/>
      <c r="L70" s="416"/>
      <c r="M70" s="415"/>
      <c r="N70" s="415"/>
      <c r="O70" s="415"/>
      <c r="P70" s="415"/>
      <c r="Q70" s="183"/>
    </row>
    <row r="71" spans="1:17" ht="21" customHeight="1">
      <c r="A71" s="329">
        <v>45</v>
      </c>
      <c r="B71" s="394" t="s">
        <v>365</v>
      </c>
      <c r="C71" s="395">
        <v>4864792</v>
      </c>
      <c r="D71" s="154" t="s">
        <v>13</v>
      </c>
      <c r="E71" s="119" t="s">
        <v>364</v>
      </c>
      <c r="F71" s="407">
        <v>100</v>
      </c>
      <c r="G71" s="449">
        <v>36227</v>
      </c>
      <c r="H71" s="450">
        <v>34534</v>
      </c>
      <c r="I71" s="415">
        <f t="shared" si="2"/>
        <v>1693</v>
      </c>
      <c r="J71" s="415">
        <f t="shared" si="3"/>
        <v>169300</v>
      </c>
      <c r="K71" s="415">
        <f t="shared" si="0"/>
        <v>0.1693</v>
      </c>
      <c r="L71" s="449">
        <v>146577</v>
      </c>
      <c r="M71" s="450">
        <v>147860</v>
      </c>
      <c r="N71" s="415">
        <f t="shared" si="4"/>
        <v>-1283</v>
      </c>
      <c r="O71" s="415">
        <f t="shared" si="5"/>
        <v>-128300</v>
      </c>
      <c r="P71" s="415">
        <f t="shared" si="1"/>
        <v>-0.1283</v>
      </c>
      <c r="Q71" s="183"/>
    </row>
    <row r="72" spans="1:17" ht="21" customHeight="1">
      <c r="A72" s="402"/>
      <c r="B72" s="401" t="s">
        <v>326</v>
      </c>
      <c r="C72" s="395"/>
      <c r="D72" s="154"/>
      <c r="E72" s="154"/>
      <c r="F72" s="407"/>
      <c r="G72" s="632"/>
      <c r="H72" s="631"/>
      <c r="I72" s="415"/>
      <c r="J72" s="415"/>
      <c r="K72" s="415"/>
      <c r="L72" s="416"/>
      <c r="M72" s="415"/>
      <c r="N72" s="415"/>
      <c r="O72" s="415"/>
      <c r="P72" s="415"/>
      <c r="Q72" s="183"/>
    </row>
    <row r="73" spans="1:17" ht="21" customHeight="1">
      <c r="A73" s="329">
        <v>46</v>
      </c>
      <c r="B73" s="548" t="s">
        <v>368</v>
      </c>
      <c r="C73" s="395">
        <v>4865170</v>
      </c>
      <c r="D73" s="119" t="s">
        <v>13</v>
      </c>
      <c r="E73" s="119" t="s">
        <v>364</v>
      </c>
      <c r="F73" s="407">
        <v>1000</v>
      </c>
      <c r="G73" s="449">
        <v>0</v>
      </c>
      <c r="H73" s="450">
        <v>0</v>
      </c>
      <c r="I73" s="415">
        <f t="shared" si="2"/>
        <v>0</v>
      </c>
      <c r="J73" s="415">
        <f t="shared" si="3"/>
        <v>0</v>
      </c>
      <c r="K73" s="415">
        <f t="shared" si="0"/>
        <v>0</v>
      </c>
      <c r="L73" s="449">
        <v>999975</v>
      </c>
      <c r="M73" s="450">
        <v>999975</v>
      </c>
      <c r="N73" s="415">
        <f t="shared" si="4"/>
        <v>0</v>
      </c>
      <c r="O73" s="415">
        <f t="shared" si="5"/>
        <v>0</v>
      </c>
      <c r="P73" s="415">
        <f t="shared" si="1"/>
        <v>0</v>
      </c>
      <c r="Q73" s="183"/>
    </row>
    <row r="74" spans="1:17" ht="21" customHeight="1">
      <c r="A74" s="329"/>
      <c r="B74" s="401" t="s">
        <v>38</v>
      </c>
      <c r="C74" s="440"/>
      <c r="D74" s="474"/>
      <c r="E74" s="429"/>
      <c r="F74" s="440"/>
      <c r="G74" s="630"/>
      <c r="H74" s="631"/>
      <c r="I74" s="450"/>
      <c r="J74" s="450"/>
      <c r="K74" s="451"/>
      <c r="L74" s="449"/>
      <c r="M74" s="450"/>
      <c r="N74" s="450"/>
      <c r="O74" s="450"/>
      <c r="P74" s="451"/>
      <c r="Q74" s="183"/>
    </row>
    <row r="75" spans="1:17" ht="21" customHeight="1">
      <c r="A75" s="329">
        <v>47</v>
      </c>
      <c r="B75" s="548" t="s">
        <v>380</v>
      </c>
      <c r="C75" s="440">
        <v>4864961</v>
      </c>
      <c r="D75" s="473" t="s">
        <v>13</v>
      </c>
      <c r="E75" s="429" t="s">
        <v>364</v>
      </c>
      <c r="F75" s="440">
        <v>1000</v>
      </c>
      <c r="G75" s="449">
        <v>983068</v>
      </c>
      <c r="H75" s="450">
        <v>983494</v>
      </c>
      <c r="I75" s="450">
        <f>G75-H75</f>
        <v>-426</v>
      </c>
      <c r="J75" s="450">
        <f>$F75*I75</f>
        <v>-426000</v>
      </c>
      <c r="K75" s="451">
        <f>J75/1000000</f>
        <v>-0.426</v>
      </c>
      <c r="L75" s="449">
        <v>993320</v>
      </c>
      <c r="M75" s="450">
        <v>993647</v>
      </c>
      <c r="N75" s="450">
        <f>L75-M75</f>
        <v>-327</v>
      </c>
      <c r="O75" s="450">
        <f>$F75*N75</f>
        <v>-327000</v>
      </c>
      <c r="P75" s="451">
        <f>O75/1000000</f>
        <v>-0.327</v>
      </c>
      <c r="Q75" s="183"/>
    </row>
    <row r="76" spans="1:17" ht="21" customHeight="1">
      <c r="A76" s="329"/>
      <c r="B76" s="401" t="s">
        <v>198</v>
      </c>
      <c r="C76" s="440"/>
      <c r="D76" s="473"/>
      <c r="E76" s="429"/>
      <c r="F76" s="440"/>
      <c r="G76" s="638"/>
      <c r="H76" s="637"/>
      <c r="I76" s="450"/>
      <c r="J76" s="450"/>
      <c r="K76" s="450"/>
      <c r="L76" s="452"/>
      <c r="M76" s="453"/>
      <c r="N76" s="450"/>
      <c r="O76" s="450"/>
      <c r="P76" s="450"/>
      <c r="Q76" s="183"/>
    </row>
    <row r="77" spans="1:17" ht="21" customHeight="1">
      <c r="A77" s="329">
        <v>48</v>
      </c>
      <c r="B77" s="394" t="s">
        <v>382</v>
      </c>
      <c r="C77" s="440">
        <v>4902586</v>
      </c>
      <c r="D77" s="473" t="s">
        <v>13</v>
      </c>
      <c r="E77" s="429" t="s">
        <v>364</v>
      </c>
      <c r="F77" s="440">
        <v>100</v>
      </c>
      <c r="G77" s="449">
        <v>999473</v>
      </c>
      <c r="H77" s="450">
        <v>999476</v>
      </c>
      <c r="I77" s="450">
        <f>G77-H77</f>
        <v>-3</v>
      </c>
      <c r="J77" s="450">
        <f>$F77*I77</f>
        <v>-300</v>
      </c>
      <c r="K77" s="451">
        <f>J77/1000000</f>
        <v>-0.0003</v>
      </c>
      <c r="L77" s="449">
        <v>1101</v>
      </c>
      <c r="M77" s="450">
        <v>1070</v>
      </c>
      <c r="N77" s="450">
        <f>L77-M77</f>
        <v>31</v>
      </c>
      <c r="O77" s="450">
        <f>$F77*N77</f>
        <v>3100</v>
      </c>
      <c r="P77" s="451">
        <f>O77/1000000</f>
        <v>0.0031</v>
      </c>
      <c r="Q77" s="183"/>
    </row>
    <row r="78" spans="1:17" ht="21" customHeight="1">
      <c r="A78" s="329">
        <v>49</v>
      </c>
      <c r="B78" s="394" t="s">
        <v>383</v>
      </c>
      <c r="C78" s="440">
        <v>4902587</v>
      </c>
      <c r="D78" s="473" t="s">
        <v>13</v>
      </c>
      <c r="E78" s="429" t="s">
        <v>364</v>
      </c>
      <c r="F78" s="440">
        <v>100</v>
      </c>
      <c r="G78" s="449">
        <v>2865</v>
      </c>
      <c r="H78" s="450">
        <v>2431</v>
      </c>
      <c r="I78" s="450">
        <f>G78-H78</f>
        <v>434</v>
      </c>
      <c r="J78" s="450">
        <f>$F78*I78</f>
        <v>43400</v>
      </c>
      <c r="K78" s="451">
        <f>J78/1000000</f>
        <v>0.0434</v>
      </c>
      <c r="L78" s="449">
        <v>3599</v>
      </c>
      <c r="M78" s="450">
        <v>3342</v>
      </c>
      <c r="N78" s="450">
        <f>L78-M78</f>
        <v>257</v>
      </c>
      <c r="O78" s="450">
        <f>$F78*N78</f>
        <v>25700</v>
      </c>
      <c r="P78" s="451">
        <f>O78/1000000</f>
        <v>0.0257</v>
      </c>
      <c r="Q78" s="183"/>
    </row>
    <row r="79" spans="1:17" ht="21" customHeight="1">
      <c r="A79" s="419"/>
      <c r="B79" s="771" t="s">
        <v>430</v>
      </c>
      <c r="C79" s="440"/>
      <c r="D79" s="473"/>
      <c r="E79" s="429"/>
      <c r="F79" s="440"/>
      <c r="G79" s="449"/>
      <c r="H79" s="450"/>
      <c r="I79" s="450"/>
      <c r="J79" s="450"/>
      <c r="K79" s="451"/>
      <c r="L79" s="449"/>
      <c r="M79" s="450"/>
      <c r="N79" s="450"/>
      <c r="O79" s="450"/>
      <c r="P79" s="451"/>
      <c r="Q79" s="183"/>
    </row>
    <row r="80" spans="1:17" ht="21" customHeight="1">
      <c r="A80" s="419">
        <v>50</v>
      </c>
      <c r="B80" s="772" t="s">
        <v>431</v>
      </c>
      <c r="C80" s="440">
        <v>4902502</v>
      </c>
      <c r="D80" s="473" t="s">
        <v>13</v>
      </c>
      <c r="E80" s="429" t="s">
        <v>364</v>
      </c>
      <c r="F80" s="440">
        <v>1250</v>
      </c>
      <c r="G80" s="449">
        <v>998227</v>
      </c>
      <c r="H80" s="450">
        <v>998396</v>
      </c>
      <c r="I80" s="450">
        <f>G80-H80</f>
        <v>-169</v>
      </c>
      <c r="J80" s="450">
        <f>$F80*I80</f>
        <v>-211250</v>
      </c>
      <c r="K80" s="451">
        <f>J80/1000000</f>
        <v>-0.21125</v>
      </c>
      <c r="L80" s="449">
        <v>999974</v>
      </c>
      <c r="M80" s="450">
        <v>999841</v>
      </c>
      <c r="N80" s="450">
        <f>L80-M80</f>
        <v>133</v>
      </c>
      <c r="O80" s="450">
        <f>$F80*N80</f>
        <v>166250</v>
      </c>
      <c r="P80" s="451">
        <f>O80/1000000</f>
        <v>0.16625</v>
      </c>
      <c r="Q80" s="595" t="s">
        <v>432</v>
      </c>
    </row>
    <row r="81" spans="1:17" ht="21" customHeight="1" thickBot="1">
      <c r="A81" s="120"/>
      <c r="B81" s="319"/>
      <c r="C81" s="237"/>
      <c r="D81" s="317"/>
      <c r="E81" s="317"/>
      <c r="F81" s="408"/>
      <c r="G81" s="427"/>
      <c r="H81" s="424"/>
      <c r="I81" s="425"/>
      <c r="J81" s="425"/>
      <c r="K81" s="425"/>
      <c r="L81" s="428"/>
      <c r="M81" s="425"/>
      <c r="N81" s="425"/>
      <c r="O81" s="425"/>
      <c r="P81" s="425"/>
      <c r="Q81" s="184"/>
    </row>
    <row r="82" spans="3:16" ht="17.25" thickTop="1">
      <c r="C82" s="95"/>
      <c r="D82" s="95"/>
      <c r="E82" s="95"/>
      <c r="F82" s="409"/>
      <c r="L82" s="19"/>
      <c r="M82" s="19"/>
      <c r="N82" s="19"/>
      <c r="O82" s="19"/>
      <c r="P82" s="19"/>
    </row>
    <row r="83" spans="1:16" ht="28.5" customHeight="1">
      <c r="A83" s="231" t="s">
        <v>330</v>
      </c>
      <c r="C83" s="69"/>
      <c r="D83" s="95"/>
      <c r="E83" s="95"/>
      <c r="F83" s="409"/>
      <c r="K83" s="236">
        <f>SUM(K8:K81)-K17</f>
        <v>3.836848295999999</v>
      </c>
      <c r="L83" s="96"/>
      <c r="M83" s="96"/>
      <c r="N83" s="96"/>
      <c r="O83" s="96"/>
      <c r="P83" s="236">
        <f>SUM(P8:P81)-P17</f>
        <v>19.985316458</v>
      </c>
    </row>
    <row r="84" spans="3:16" ht="16.5">
      <c r="C84" s="95"/>
      <c r="D84" s="95"/>
      <c r="E84" s="95"/>
      <c r="F84" s="409"/>
      <c r="L84" s="19"/>
      <c r="M84" s="19"/>
      <c r="N84" s="19"/>
      <c r="O84" s="19"/>
      <c r="P84" s="19"/>
    </row>
    <row r="85" spans="3:16" ht="16.5">
      <c r="C85" s="95"/>
      <c r="D85" s="95"/>
      <c r="E85" s="95"/>
      <c r="F85" s="409"/>
      <c r="L85" s="19"/>
      <c r="M85" s="19"/>
      <c r="N85" s="19"/>
      <c r="O85" s="19"/>
      <c r="P85" s="19"/>
    </row>
    <row r="86" spans="1:17" ht="24" thickBot="1">
      <c r="A86" s="541" t="s">
        <v>206</v>
      </c>
      <c r="C86" s="95"/>
      <c r="D86" s="95"/>
      <c r="E86" s="95"/>
      <c r="F86" s="409"/>
      <c r="G86" s="21"/>
      <c r="H86" s="21"/>
      <c r="I86" s="58" t="s">
        <v>8</v>
      </c>
      <c r="J86" s="21"/>
      <c r="K86" s="21"/>
      <c r="L86" s="23"/>
      <c r="M86" s="23"/>
      <c r="N86" s="58" t="s">
        <v>7</v>
      </c>
      <c r="O86" s="23"/>
      <c r="P86" s="23"/>
      <c r="Q86" s="549" t="str">
        <f>NDPL!$Q$1</f>
        <v>MARCH-2011</v>
      </c>
    </row>
    <row r="87" spans="1:17" ht="39.75" thickBot="1" thickTop="1">
      <c r="A87" s="43" t="s">
        <v>9</v>
      </c>
      <c r="B87" s="40" t="s">
        <v>10</v>
      </c>
      <c r="C87" s="41" t="s">
        <v>1</v>
      </c>
      <c r="D87" s="41" t="s">
        <v>2</v>
      </c>
      <c r="E87" s="41" t="s">
        <v>3</v>
      </c>
      <c r="F87" s="410" t="s">
        <v>11</v>
      </c>
      <c r="G87" s="43" t="str">
        <f>NDPL!G5</f>
        <v>FINAL READING 01/04/11</v>
      </c>
      <c r="H87" s="41" t="str">
        <f>NDPL!H5</f>
        <v>INTIAL READING 01/03/11</v>
      </c>
      <c r="I87" s="41" t="s">
        <v>4</v>
      </c>
      <c r="J87" s="41" t="s">
        <v>5</v>
      </c>
      <c r="K87" s="41" t="s">
        <v>6</v>
      </c>
      <c r="L87" s="43" t="str">
        <f>NDPL!G5</f>
        <v>FINAL READING 01/04/11</v>
      </c>
      <c r="M87" s="41" t="str">
        <f>NDPL!H5</f>
        <v>INTIAL READING 01/03/11</v>
      </c>
      <c r="N87" s="41" t="s">
        <v>4</v>
      </c>
      <c r="O87" s="41" t="s">
        <v>5</v>
      </c>
      <c r="P87" s="41" t="s">
        <v>6</v>
      </c>
      <c r="Q87" s="42" t="s">
        <v>327</v>
      </c>
    </row>
    <row r="88" spans="3:16" ht="18" thickBot="1" thickTop="1">
      <c r="C88" s="95"/>
      <c r="D88" s="95"/>
      <c r="E88" s="95"/>
      <c r="F88" s="409"/>
      <c r="L88" s="19"/>
      <c r="M88" s="19"/>
      <c r="N88" s="19"/>
      <c r="O88" s="19"/>
      <c r="P88" s="19"/>
    </row>
    <row r="89" spans="1:17" ht="18" customHeight="1" thickTop="1">
      <c r="A89" s="484"/>
      <c r="B89" s="485" t="s">
        <v>187</v>
      </c>
      <c r="C89" s="420"/>
      <c r="D89" s="116"/>
      <c r="E89" s="116"/>
      <c r="F89" s="411"/>
      <c r="G89" s="65"/>
      <c r="H89" s="27"/>
      <c r="I89" s="27"/>
      <c r="J89" s="27"/>
      <c r="K89" s="37"/>
      <c r="L89" s="105"/>
      <c r="M89" s="28"/>
      <c r="N89" s="28"/>
      <c r="O89" s="28"/>
      <c r="P89" s="29"/>
      <c r="Q89" s="182"/>
    </row>
    <row r="90" spans="1:17" ht="18" customHeight="1">
      <c r="A90" s="419">
        <v>1</v>
      </c>
      <c r="B90" s="486" t="s">
        <v>188</v>
      </c>
      <c r="C90" s="440">
        <v>4865143</v>
      </c>
      <c r="D90" s="154" t="s">
        <v>13</v>
      </c>
      <c r="E90" s="119" t="s">
        <v>364</v>
      </c>
      <c r="F90" s="412">
        <v>100</v>
      </c>
      <c r="G90" s="449">
        <v>980806</v>
      </c>
      <c r="H90" s="450">
        <v>983755</v>
      </c>
      <c r="I90" s="384">
        <f>G90-H90</f>
        <v>-2949</v>
      </c>
      <c r="J90" s="384">
        <f>$F90*I90</f>
        <v>-294900</v>
      </c>
      <c r="K90" s="384">
        <f aca="true" t="shared" si="6" ref="K90:K138">J90/1000000</f>
        <v>-0.2949</v>
      </c>
      <c r="L90" s="449">
        <v>858865</v>
      </c>
      <c r="M90" s="450">
        <v>859235</v>
      </c>
      <c r="N90" s="384">
        <f>L90-M90</f>
        <v>-370</v>
      </c>
      <c r="O90" s="384">
        <f>$F90*N90</f>
        <v>-37000</v>
      </c>
      <c r="P90" s="384">
        <f aca="true" t="shared" si="7" ref="P90:P138">O90/1000000</f>
        <v>-0.037</v>
      </c>
      <c r="Q90" s="403"/>
    </row>
    <row r="91" spans="1:17" ht="18" customHeight="1">
      <c r="A91" s="419"/>
      <c r="B91" s="487" t="s">
        <v>45</v>
      </c>
      <c r="C91" s="440"/>
      <c r="D91" s="154"/>
      <c r="E91" s="154"/>
      <c r="F91" s="412"/>
      <c r="G91" s="632"/>
      <c r="H91" s="631"/>
      <c r="I91" s="384"/>
      <c r="J91" s="384"/>
      <c r="K91" s="384"/>
      <c r="L91" s="335"/>
      <c r="M91" s="384"/>
      <c r="N91" s="384"/>
      <c r="O91" s="384"/>
      <c r="P91" s="384"/>
      <c r="Q91" s="403"/>
    </row>
    <row r="92" spans="1:17" ht="18" customHeight="1">
      <c r="A92" s="419"/>
      <c r="B92" s="487" t="s">
        <v>124</v>
      </c>
      <c r="C92" s="440"/>
      <c r="D92" s="154"/>
      <c r="E92" s="154"/>
      <c r="F92" s="412"/>
      <c r="G92" s="632"/>
      <c r="H92" s="631"/>
      <c r="I92" s="384"/>
      <c r="J92" s="384"/>
      <c r="K92" s="384"/>
      <c r="L92" s="335"/>
      <c r="M92" s="384"/>
      <c r="N92" s="384"/>
      <c r="O92" s="384"/>
      <c r="P92" s="384"/>
      <c r="Q92" s="403"/>
    </row>
    <row r="93" spans="1:17" ht="18" customHeight="1">
      <c r="A93" s="419">
        <v>2</v>
      </c>
      <c r="B93" s="486" t="s">
        <v>125</v>
      </c>
      <c r="C93" s="440">
        <v>4865134</v>
      </c>
      <c r="D93" s="154" t="s">
        <v>13</v>
      </c>
      <c r="E93" s="119" t="s">
        <v>364</v>
      </c>
      <c r="F93" s="412">
        <v>-100</v>
      </c>
      <c r="G93" s="449">
        <v>68087</v>
      </c>
      <c r="H93" s="450">
        <v>67740</v>
      </c>
      <c r="I93" s="384">
        <f aca="true" t="shared" si="8" ref="I93:I138">G93-H93</f>
        <v>347</v>
      </c>
      <c r="J93" s="384">
        <f aca="true" t="shared" si="9" ref="J93:J138">$F93*I93</f>
        <v>-34700</v>
      </c>
      <c r="K93" s="384">
        <f t="shared" si="6"/>
        <v>-0.0347</v>
      </c>
      <c r="L93" s="449">
        <v>1644</v>
      </c>
      <c r="M93" s="450">
        <v>1644</v>
      </c>
      <c r="N93" s="384">
        <f aca="true" t="shared" si="10" ref="N93:N138">L93-M93</f>
        <v>0</v>
      </c>
      <c r="O93" s="384">
        <f aca="true" t="shared" si="11" ref="O93:O138">$F93*N93</f>
        <v>0</v>
      </c>
      <c r="P93" s="384">
        <f t="shared" si="7"/>
        <v>0</v>
      </c>
      <c r="Q93" s="403"/>
    </row>
    <row r="94" spans="1:17" ht="18" customHeight="1">
      <c r="A94" s="419">
        <v>3</v>
      </c>
      <c r="B94" s="417" t="s">
        <v>126</v>
      </c>
      <c r="C94" s="440">
        <v>4865135</v>
      </c>
      <c r="D94" s="106" t="s">
        <v>13</v>
      </c>
      <c r="E94" s="119" t="s">
        <v>364</v>
      </c>
      <c r="F94" s="412">
        <v>-100</v>
      </c>
      <c r="G94" s="449">
        <v>38966</v>
      </c>
      <c r="H94" s="450">
        <v>35142</v>
      </c>
      <c r="I94" s="384">
        <f t="shared" si="8"/>
        <v>3824</v>
      </c>
      <c r="J94" s="384">
        <f t="shared" si="9"/>
        <v>-382400</v>
      </c>
      <c r="K94" s="384">
        <f t="shared" si="6"/>
        <v>-0.3824</v>
      </c>
      <c r="L94" s="449">
        <v>999406</v>
      </c>
      <c r="M94" s="450">
        <v>999406</v>
      </c>
      <c r="N94" s="384">
        <f t="shared" si="10"/>
        <v>0</v>
      </c>
      <c r="O94" s="384">
        <f t="shared" si="11"/>
        <v>0</v>
      </c>
      <c r="P94" s="384">
        <f t="shared" si="7"/>
        <v>0</v>
      </c>
      <c r="Q94" s="403"/>
    </row>
    <row r="95" spans="1:17" ht="18" customHeight="1">
      <c r="A95" s="419">
        <v>4</v>
      </c>
      <c r="B95" s="486" t="s">
        <v>189</v>
      </c>
      <c r="C95" s="440">
        <v>4864804</v>
      </c>
      <c r="D95" s="154" t="s">
        <v>13</v>
      </c>
      <c r="E95" s="119" t="s">
        <v>364</v>
      </c>
      <c r="F95" s="412">
        <v>-100</v>
      </c>
      <c r="G95" s="449">
        <v>337</v>
      </c>
      <c r="H95" s="450">
        <v>337</v>
      </c>
      <c r="I95" s="384">
        <f t="shared" si="8"/>
        <v>0</v>
      </c>
      <c r="J95" s="384">
        <f t="shared" si="9"/>
        <v>0</v>
      </c>
      <c r="K95" s="384">
        <f t="shared" si="6"/>
        <v>0</v>
      </c>
      <c r="L95" s="449">
        <v>999974</v>
      </c>
      <c r="M95" s="450">
        <v>999974</v>
      </c>
      <c r="N95" s="384">
        <f t="shared" si="10"/>
        <v>0</v>
      </c>
      <c r="O95" s="384">
        <f t="shared" si="11"/>
        <v>0</v>
      </c>
      <c r="P95" s="384">
        <f t="shared" si="7"/>
        <v>0</v>
      </c>
      <c r="Q95" s="403"/>
    </row>
    <row r="96" spans="1:17" ht="18" customHeight="1">
      <c r="A96" s="419">
        <v>5</v>
      </c>
      <c r="B96" s="486" t="s">
        <v>190</v>
      </c>
      <c r="C96" s="440">
        <v>4865163</v>
      </c>
      <c r="D96" s="154" t="s">
        <v>13</v>
      </c>
      <c r="E96" s="119" t="s">
        <v>364</v>
      </c>
      <c r="F96" s="412">
        <v>-100</v>
      </c>
      <c r="G96" s="449">
        <v>562</v>
      </c>
      <c r="H96" s="450">
        <v>562</v>
      </c>
      <c r="I96" s="384">
        <f t="shared" si="8"/>
        <v>0</v>
      </c>
      <c r="J96" s="384">
        <f t="shared" si="9"/>
        <v>0</v>
      </c>
      <c r="K96" s="384">
        <f t="shared" si="6"/>
        <v>0</v>
      </c>
      <c r="L96" s="449">
        <v>999997</v>
      </c>
      <c r="M96" s="450">
        <v>999997</v>
      </c>
      <c r="N96" s="384">
        <f t="shared" si="10"/>
        <v>0</v>
      </c>
      <c r="O96" s="384">
        <f t="shared" si="11"/>
        <v>0</v>
      </c>
      <c r="P96" s="384">
        <f t="shared" si="7"/>
        <v>0</v>
      </c>
      <c r="Q96" s="403"/>
    </row>
    <row r="97" spans="1:17" ht="18" customHeight="1">
      <c r="A97" s="419"/>
      <c r="B97" s="488" t="s">
        <v>191</v>
      </c>
      <c r="C97" s="440"/>
      <c r="D97" s="106"/>
      <c r="E97" s="106"/>
      <c r="F97" s="412"/>
      <c r="G97" s="632"/>
      <c r="H97" s="631"/>
      <c r="I97" s="384"/>
      <c r="J97" s="384"/>
      <c r="K97" s="384"/>
      <c r="L97" s="335"/>
      <c r="M97" s="384"/>
      <c r="N97" s="384"/>
      <c r="O97" s="384"/>
      <c r="P97" s="384"/>
      <c r="Q97" s="403"/>
    </row>
    <row r="98" spans="1:17" ht="18" customHeight="1">
      <c r="A98" s="419"/>
      <c r="B98" s="488" t="s">
        <v>114</v>
      </c>
      <c r="C98" s="440"/>
      <c r="D98" s="106"/>
      <c r="E98" s="106"/>
      <c r="F98" s="412"/>
      <c r="G98" s="632"/>
      <c r="H98" s="631"/>
      <c r="I98" s="384"/>
      <c r="J98" s="384"/>
      <c r="K98" s="384"/>
      <c r="L98" s="335"/>
      <c r="M98" s="384"/>
      <c r="N98" s="384"/>
      <c r="O98" s="384"/>
      <c r="P98" s="384"/>
      <c r="Q98" s="403"/>
    </row>
    <row r="99" spans="1:17" ht="18" customHeight="1">
      <c r="A99" s="419">
        <v>6</v>
      </c>
      <c r="B99" s="486" t="s">
        <v>192</v>
      </c>
      <c r="C99" s="440">
        <v>4865140</v>
      </c>
      <c r="D99" s="154" t="s">
        <v>13</v>
      </c>
      <c r="E99" s="119" t="s">
        <v>364</v>
      </c>
      <c r="F99" s="412">
        <v>-100</v>
      </c>
      <c r="G99" s="449">
        <v>705618</v>
      </c>
      <c r="H99" s="450">
        <v>693017</v>
      </c>
      <c r="I99" s="384">
        <f t="shared" si="8"/>
        <v>12601</v>
      </c>
      <c r="J99" s="384">
        <f t="shared" si="9"/>
        <v>-1260100</v>
      </c>
      <c r="K99" s="384">
        <f t="shared" si="6"/>
        <v>-1.2601</v>
      </c>
      <c r="L99" s="449">
        <v>43485</v>
      </c>
      <c r="M99" s="450">
        <v>43485</v>
      </c>
      <c r="N99" s="384">
        <f t="shared" si="10"/>
        <v>0</v>
      </c>
      <c r="O99" s="384">
        <f t="shared" si="11"/>
        <v>0</v>
      </c>
      <c r="P99" s="384">
        <f t="shared" si="7"/>
        <v>0</v>
      </c>
      <c r="Q99" s="403"/>
    </row>
    <row r="100" spans="1:17" ht="18" customHeight="1">
      <c r="A100" s="419">
        <v>7</v>
      </c>
      <c r="B100" s="486" t="s">
        <v>193</v>
      </c>
      <c r="C100" s="440">
        <v>4864852</v>
      </c>
      <c r="D100" s="154" t="s">
        <v>13</v>
      </c>
      <c r="E100" s="119" t="s">
        <v>364</v>
      </c>
      <c r="F100" s="412">
        <v>-1000</v>
      </c>
      <c r="G100" s="449">
        <v>2599</v>
      </c>
      <c r="H100" s="450">
        <v>2174</v>
      </c>
      <c r="I100" s="384">
        <f t="shared" si="8"/>
        <v>425</v>
      </c>
      <c r="J100" s="384">
        <f t="shared" si="9"/>
        <v>-425000</v>
      </c>
      <c r="K100" s="384">
        <f t="shared" si="6"/>
        <v>-0.425</v>
      </c>
      <c r="L100" s="449">
        <v>935</v>
      </c>
      <c r="M100" s="450">
        <v>908</v>
      </c>
      <c r="N100" s="384">
        <f t="shared" si="10"/>
        <v>27</v>
      </c>
      <c r="O100" s="384">
        <f t="shared" si="11"/>
        <v>-27000</v>
      </c>
      <c r="P100" s="384">
        <f t="shared" si="7"/>
        <v>-0.027</v>
      </c>
      <c r="Q100" s="403"/>
    </row>
    <row r="101" spans="1:17" ht="18" customHeight="1">
      <c r="A101" s="419">
        <v>8</v>
      </c>
      <c r="B101" s="486" t="s">
        <v>194</v>
      </c>
      <c r="C101" s="440">
        <v>4865142</v>
      </c>
      <c r="D101" s="154" t="s">
        <v>13</v>
      </c>
      <c r="E101" s="119" t="s">
        <v>364</v>
      </c>
      <c r="F101" s="412">
        <v>-100</v>
      </c>
      <c r="G101" s="449">
        <v>719509</v>
      </c>
      <c r="H101" s="450">
        <v>703984</v>
      </c>
      <c r="I101" s="384">
        <f t="shared" si="8"/>
        <v>15525</v>
      </c>
      <c r="J101" s="384">
        <f t="shared" si="9"/>
        <v>-1552500</v>
      </c>
      <c r="K101" s="384">
        <f t="shared" si="6"/>
        <v>-1.5525</v>
      </c>
      <c r="L101" s="449">
        <v>38222</v>
      </c>
      <c r="M101" s="450">
        <v>38222</v>
      </c>
      <c r="N101" s="384">
        <f t="shared" si="10"/>
        <v>0</v>
      </c>
      <c r="O101" s="384">
        <f t="shared" si="11"/>
        <v>0</v>
      </c>
      <c r="P101" s="384">
        <f t="shared" si="7"/>
        <v>0</v>
      </c>
      <c r="Q101" s="403"/>
    </row>
    <row r="102" spans="1:17" ht="18" customHeight="1">
      <c r="A102" s="419"/>
      <c r="B102" s="487" t="s">
        <v>114</v>
      </c>
      <c r="C102" s="440"/>
      <c r="D102" s="154"/>
      <c r="E102" s="154"/>
      <c r="F102" s="412"/>
      <c r="G102" s="632"/>
      <c r="H102" s="631"/>
      <c r="I102" s="384"/>
      <c r="J102" s="384"/>
      <c r="K102" s="384"/>
      <c r="L102" s="335"/>
      <c r="M102" s="384"/>
      <c r="N102" s="384"/>
      <c r="O102" s="384"/>
      <c r="P102" s="384"/>
      <c r="Q102" s="403"/>
    </row>
    <row r="103" spans="1:17" ht="18" customHeight="1">
      <c r="A103" s="419">
        <v>9</v>
      </c>
      <c r="B103" s="486" t="s">
        <v>195</v>
      </c>
      <c r="C103" s="440">
        <v>4865093</v>
      </c>
      <c r="D103" s="154" t="s">
        <v>13</v>
      </c>
      <c r="E103" s="119" t="s">
        <v>364</v>
      </c>
      <c r="F103" s="412">
        <v>-100</v>
      </c>
      <c r="G103" s="449">
        <v>13278</v>
      </c>
      <c r="H103" s="450">
        <v>10831</v>
      </c>
      <c r="I103" s="384">
        <f t="shared" si="8"/>
        <v>2447</v>
      </c>
      <c r="J103" s="384">
        <f t="shared" si="9"/>
        <v>-244700</v>
      </c>
      <c r="K103" s="384">
        <f t="shared" si="6"/>
        <v>-0.2447</v>
      </c>
      <c r="L103" s="449">
        <v>48622</v>
      </c>
      <c r="M103" s="450">
        <v>48622</v>
      </c>
      <c r="N103" s="384">
        <f t="shared" si="10"/>
        <v>0</v>
      </c>
      <c r="O103" s="384">
        <f t="shared" si="11"/>
        <v>0</v>
      </c>
      <c r="P103" s="384">
        <f t="shared" si="7"/>
        <v>0</v>
      </c>
      <c r="Q103" s="403"/>
    </row>
    <row r="104" spans="1:17" ht="18" customHeight="1">
      <c r="A104" s="419">
        <v>10</v>
      </c>
      <c r="B104" s="486" t="s">
        <v>196</v>
      </c>
      <c r="C104" s="440">
        <v>4865094</v>
      </c>
      <c r="D104" s="154" t="s">
        <v>13</v>
      </c>
      <c r="E104" s="119" t="s">
        <v>364</v>
      </c>
      <c r="F104" s="412">
        <v>-100</v>
      </c>
      <c r="G104" s="449">
        <v>13329</v>
      </c>
      <c r="H104" s="450">
        <v>12007</v>
      </c>
      <c r="I104" s="384">
        <f t="shared" si="8"/>
        <v>1322</v>
      </c>
      <c r="J104" s="384">
        <f t="shared" si="9"/>
        <v>-132200</v>
      </c>
      <c r="K104" s="384">
        <f t="shared" si="6"/>
        <v>-0.1322</v>
      </c>
      <c r="L104" s="449">
        <v>47642</v>
      </c>
      <c r="M104" s="450">
        <v>47390</v>
      </c>
      <c r="N104" s="384">
        <f t="shared" si="10"/>
        <v>252</v>
      </c>
      <c r="O104" s="384">
        <f t="shared" si="11"/>
        <v>-25200</v>
      </c>
      <c r="P104" s="384">
        <f t="shared" si="7"/>
        <v>-0.0252</v>
      </c>
      <c r="Q104" s="403"/>
    </row>
    <row r="105" spans="1:17" ht="38.25">
      <c r="A105" s="708">
        <v>11</v>
      </c>
      <c r="B105" s="709" t="s">
        <v>197</v>
      </c>
      <c r="C105" s="710">
        <v>4865144</v>
      </c>
      <c r="D105" s="196" t="s">
        <v>13</v>
      </c>
      <c r="E105" s="197" t="s">
        <v>364</v>
      </c>
      <c r="F105" s="711">
        <v>-200</v>
      </c>
      <c r="G105" s="712">
        <v>31508</v>
      </c>
      <c r="H105" s="713">
        <v>31266</v>
      </c>
      <c r="I105" s="375">
        <f>G105-H105</f>
        <v>242</v>
      </c>
      <c r="J105" s="375">
        <f t="shared" si="9"/>
        <v>-48400</v>
      </c>
      <c r="K105" s="375">
        <f t="shared" si="6"/>
        <v>-0.0484</v>
      </c>
      <c r="L105" s="712">
        <v>100697</v>
      </c>
      <c r="M105" s="713">
        <v>100688</v>
      </c>
      <c r="N105" s="375">
        <f>L105-M105</f>
        <v>9</v>
      </c>
      <c r="O105" s="375">
        <f t="shared" si="11"/>
        <v>-1800</v>
      </c>
      <c r="P105" s="375">
        <f t="shared" si="7"/>
        <v>-0.0018</v>
      </c>
      <c r="Q105" s="707" t="s">
        <v>398</v>
      </c>
    </row>
    <row r="106" spans="1:17" ht="18" customHeight="1">
      <c r="A106" s="419"/>
      <c r="B106" s="488" t="s">
        <v>191</v>
      </c>
      <c r="C106" s="440"/>
      <c r="D106" s="106"/>
      <c r="E106" s="106"/>
      <c r="F106" s="404"/>
      <c r="G106" s="632"/>
      <c r="H106" s="631"/>
      <c r="I106" s="384"/>
      <c r="J106" s="384"/>
      <c r="K106" s="384"/>
      <c r="L106" s="335"/>
      <c r="M106" s="384"/>
      <c r="N106" s="384"/>
      <c r="O106" s="384"/>
      <c r="P106" s="384"/>
      <c r="Q106" s="403"/>
    </row>
    <row r="107" spans="1:17" ht="18" customHeight="1">
      <c r="A107" s="419"/>
      <c r="B107" s="487" t="s">
        <v>198</v>
      </c>
      <c r="C107" s="440"/>
      <c r="D107" s="154"/>
      <c r="E107" s="154"/>
      <c r="F107" s="404"/>
      <c r="G107" s="632"/>
      <c r="H107" s="631"/>
      <c r="I107" s="384"/>
      <c r="J107" s="384"/>
      <c r="K107" s="384"/>
      <c r="L107" s="335"/>
      <c r="M107" s="384"/>
      <c r="N107" s="384"/>
      <c r="O107" s="384"/>
      <c r="P107" s="384"/>
      <c r="Q107" s="403"/>
    </row>
    <row r="108" spans="1:17" ht="18" customHeight="1">
      <c r="A108" s="419">
        <v>12</v>
      </c>
      <c r="B108" s="486" t="s">
        <v>389</v>
      </c>
      <c r="C108" s="412">
        <v>4865103</v>
      </c>
      <c r="D108" s="106" t="s">
        <v>13</v>
      </c>
      <c r="E108" s="119" t="s">
        <v>364</v>
      </c>
      <c r="F108" s="412">
        <v>-100</v>
      </c>
      <c r="G108" s="449">
        <v>13240</v>
      </c>
      <c r="H108" s="450">
        <v>11613</v>
      </c>
      <c r="I108" s="384">
        <f>G108-H108</f>
        <v>1627</v>
      </c>
      <c r="J108" s="384">
        <f>$F108*I108</f>
        <v>-162700</v>
      </c>
      <c r="K108" s="384">
        <f>J108/1000000</f>
        <v>-0.1627</v>
      </c>
      <c r="L108" s="449">
        <v>2451</v>
      </c>
      <c r="M108" s="450">
        <v>2413</v>
      </c>
      <c r="N108" s="384">
        <f>L108-M108</f>
        <v>38</v>
      </c>
      <c r="O108" s="384">
        <f>$F108*N108</f>
        <v>-3800</v>
      </c>
      <c r="P108" s="384">
        <f>O108/1000000</f>
        <v>-0.0038</v>
      </c>
      <c r="Q108" s="183"/>
    </row>
    <row r="109" spans="1:17" ht="18" customHeight="1">
      <c r="A109" s="419">
        <v>13</v>
      </c>
      <c r="B109" s="486" t="s">
        <v>199</v>
      </c>
      <c r="C109" s="440">
        <v>4865132</v>
      </c>
      <c r="D109" s="154" t="s">
        <v>13</v>
      </c>
      <c r="E109" s="119" t="s">
        <v>364</v>
      </c>
      <c r="F109" s="412">
        <v>-100</v>
      </c>
      <c r="G109" s="449">
        <v>12710</v>
      </c>
      <c r="H109" s="450">
        <v>10476</v>
      </c>
      <c r="I109" s="384">
        <f t="shared" si="8"/>
        <v>2234</v>
      </c>
      <c r="J109" s="384">
        <f t="shared" si="9"/>
        <v>-223400</v>
      </c>
      <c r="K109" s="384">
        <f t="shared" si="6"/>
        <v>-0.2234</v>
      </c>
      <c r="L109" s="449">
        <v>606081</v>
      </c>
      <c r="M109" s="450">
        <v>603832</v>
      </c>
      <c r="N109" s="384">
        <f t="shared" si="10"/>
        <v>2249</v>
      </c>
      <c r="O109" s="384">
        <f t="shared" si="11"/>
        <v>-224900</v>
      </c>
      <c r="P109" s="384">
        <f t="shared" si="7"/>
        <v>-0.2249</v>
      </c>
      <c r="Q109" s="403"/>
    </row>
    <row r="110" spans="1:17" ht="18" customHeight="1">
      <c r="A110" s="419">
        <v>14</v>
      </c>
      <c r="B110" s="417" t="s">
        <v>200</v>
      </c>
      <c r="C110" s="440">
        <v>4864803</v>
      </c>
      <c r="D110" s="106" t="s">
        <v>13</v>
      </c>
      <c r="E110" s="119" t="s">
        <v>364</v>
      </c>
      <c r="F110" s="412">
        <v>-100</v>
      </c>
      <c r="G110" s="449">
        <v>84571</v>
      </c>
      <c r="H110" s="450">
        <v>82092</v>
      </c>
      <c r="I110" s="360">
        <f t="shared" si="8"/>
        <v>2479</v>
      </c>
      <c r="J110" s="360">
        <f t="shared" si="9"/>
        <v>-247900</v>
      </c>
      <c r="K110" s="360">
        <f t="shared" si="6"/>
        <v>-0.2479</v>
      </c>
      <c r="L110" s="449">
        <v>165295</v>
      </c>
      <c r="M110" s="450">
        <v>162638</v>
      </c>
      <c r="N110" s="384">
        <f t="shared" si="10"/>
        <v>2657</v>
      </c>
      <c r="O110" s="384">
        <f t="shared" si="11"/>
        <v>-265700</v>
      </c>
      <c r="P110" s="384">
        <f t="shared" si="7"/>
        <v>-0.2657</v>
      </c>
      <c r="Q110" s="403"/>
    </row>
    <row r="111" spans="1:17" ht="18" customHeight="1">
      <c r="A111" s="419"/>
      <c r="B111" s="487" t="s">
        <v>201</v>
      </c>
      <c r="C111" s="440"/>
      <c r="D111" s="154"/>
      <c r="E111" s="154"/>
      <c r="F111" s="412"/>
      <c r="G111" s="449"/>
      <c r="H111" s="450"/>
      <c r="I111" s="384"/>
      <c r="J111" s="384"/>
      <c r="K111" s="384"/>
      <c r="L111" s="335"/>
      <c r="M111" s="384"/>
      <c r="N111" s="384"/>
      <c r="O111" s="384"/>
      <c r="P111" s="384"/>
      <c r="Q111" s="403"/>
    </row>
    <row r="112" spans="1:17" ht="18" customHeight="1">
      <c r="A112" s="419">
        <v>15</v>
      </c>
      <c r="B112" s="417" t="s">
        <v>202</v>
      </c>
      <c r="C112" s="440">
        <v>4865133</v>
      </c>
      <c r="D112" s="106" t="s">
        <v>13</v>
      </c>
      <c r="E112" s="119" t="s">
        <v>364</v>
      </c>
      <c r="F112" s="412">
        <v>100</v>
      </c>
      <c r="G112" s="449">
        <v>154597</v>
      </c>
      <c r="H112" s="450">
        <v>149182</v>
      </c>
      <c r="I112" s="384">
        <f t="shared" si="8"/>
        <v>5415</v>
      </c>
      <c r="J112" s="384">
        <f t="shared" si="9"/>
        <v>541500</v>
      </c>
      <c r="K112" s="384">
        <f t="shared" si="6"/>
        <v>0.5415</v>
      </c>
      <c r="L112" s="449">
        <v>25378</v>
      </c>
      <c r="M112" s="450">
        <v>24913</v>
      </c>
      <c r="N112" s="384">
        <f t="shared" si="10"/>
        <v>465</v>
      </c>
      <c r="O112" s="384">
        <f t="shared" si="11"/>
        <v>46500</v>
      </c>
      <c r="P112" s="384">
        <f t="shared" si="7"/>
        <v>0.0465</v>
      </c>
      <c r="Q112" s="403"/>
    </row>
    <row r="113" spans="1:17" ht="18" customHeight="1">
      <c r="A113" s="419"/>
      <c r="B113" s="488" t="s">
        <v>203</v>
      </c>
      <c r="C113" s="440"/>
      <c r="D113" s="106"/>
      <c r="E113" s="154"/>
      <c r="F113" s="412"/>
      <c r="G113" s="632"/>
      <c r="H113" s="631"/>
      <c r="I113" s="384"/>
      <c r="J113" s="384"/>
      <c r="K113" s="384"/>
      <c r="L113" s="335"/>
      <c r="M113" s="384"/>
      <c r="N113" s="384"/>
      <c r="O113" s="384"/>
      <c r="P113" s="384"/>
      <c r="Q113" s="403"/>
    </row>
    <row r="114" spans="1:17" ht="18" customHeight="1">
      <c r="A114" s="419">
        <v>16</v>
      </c>
      <c r="B114" s="417" t="s">
        <v>187</v>
      </c>
      <c r="C114" s="440">
        <v>4865076</v>
      </c>
      <c r="D114" s="106" t="s">
        <v>13</v>
      </c>
      <c r="E114" s="119" t="s">
        <v>364</v>
      </c>
      <c r="F114" s="412">
        <v>-100</v>
      </c>
      <c r="G114" s="449">
        <v>728</v>
      </c>
      <c r="H114" s="450">
        <v>672</v>
      </c>
      <c r="I114" s="384">
        <f t="shared" si="8"/>
        <v>56</v>
      </c>
      <c r="J114" s="384">
        <f t="shared" si="9"/>
        <v>-5600</v>
      </c>
      <c r="K114" s="384">
        <f t="shared" si="6"/>
        <v>-0.0056</v>
      </c>
      <c r="L114" s="449">
        <v>11343</v>
      </c>
      <c r="M114" s="450">
        <v>11153</v>
      </c>
      <c r="N114" s="384">
        <f t="shared" si="10"/>
        <v>190</v>
      </c>
      <c r="O114" s="384">
        <f t="shared" si="11"/>
        <v>-19000</v>
      </c>
      <c r="P114" s="384">
        <f t="shared" si="7"/>
        <v>-0.019</v>
      </c>
      <c r="Q114" s="403"/>
    </row>
    <row r="115" spans="1:17" ht="18" customHeight="1">
      <c r="A115" s="419">
        <v>17</v>
      </c>
      <c r="B115" s="486" t="s">
        <v>204</v>
      </c>
      <c r="C115" s="440">
        <v>4865077</v>
      </c>
      <c r="D115" s="154" t="s">
        <v>13</v>
      </c>
      <c r="E115" s="119" t="s">
        <v>364</v>
      </c>
      <c r="F115" s="412">
        <v>-100</v>
      </c>
      <c r="G115" s="632"/>
      <c r="H115" s="637"/>
      <c r="I115" s="384">
        <f t="shared" si="8"/>
        <v>0</v>
      </c>
      <c r="J115" s="384">
        <f t="shared" si="9"/>
        <v>0</v>
      </c>
      <c r="K115" s="384">
        <f t="shared" si="6"/>
        <v>0</v>
      </c>
      <c r="L115" s="329"/>
      <c r="M115" s="360"/>
      <c r="N115" s="384">
        <f t="shared" si="10"/>
        <v>0</v>
      </c>
      <c r="O115" s="384">
        <f t="shared" si="11"/>
        <v>0</v>
      </c>
      <c r="P115" s="384">
        <f t="shared" si="7"/>
        <v>0</v>
      </c>
      <c r="Q115" s="403"/>
    </row>
    <row r="116" spans="1:17" ht="18" customHeight="1">
      <c r="A116" s="447"/>
      <c r="B116" s="487" t="s">
        <v>53</v>
      </c>
      <c r="C116" s="409"/>
      <c r="D116" s="95"/>
      <c r="E116" s="95"/>
      <c r="F116" s="412"/>
      <c r="G116" s="632"/>
      <c r="H116" s="631"/>
      <c r="I116" s="384"/>
      <c r="J116" s="384"/>
      <c r="K116" s="384"/>
      <c r="L116" s="335"/>
      <c r="M116" s="384"/>
      <c r="N116" s="384"/>
      <c r="O116" s="384"/>
      <c r="P116" s="384"/>
      <c r="Q116" s="403"/>
    </row>
    <row r="117" spans="1:17" ht="18" customHeight="1">
      <c r="A117" s="419">
        <v>18</v>
      </c>
      <c r="B117" s="489" t="s">
        <v>209</v>
      </c>
      <c r="C117" s="440">
        <v>4864824</v>
      </c>
      <c r="D117" s="119" t="s">
        <v>13</v>
      </c>
      <c r="E117" s="119" t="s">
        <v>364</v>
      </c>
      <c r="F117" s="412">
        <v>-100</v>
      </c>
      <c r="G117" s="449">
        <v>9192</v>
      </c>
      <c r="H117" s="450">
        <v>8898</v>
      </c>
      <c r="I117" s="384">
        <f t="shared" si="8"/>
        <v>294</v>
      </c>
      <c r="J117" s="384">
        <f t="shared" si="9"/>
        <v>-29400</v>
      </c>
      <c r="K117" s="384">
        <f t="shared" si="6"/>
        <v>-0.0294</v>
      </c>
      <c r="L117" s="449">
        <v>44885</v>
      </c>
      <c r="M117" s="450">
        <v>44377</v>
      </c>
      <c r="N117" s="384">
        <f t="shared" si="10"/>
        <v>508</v>
      </c>
      <c r="O117" s="384">
        <f t="shared" si="11"/>
        <v>-50800</v>
      </c>
      <c r="P117" s="384">
        <f t="shared" si="7"/>
        <v>-0.0508</v>
      </c>
      <c r="Q117" s="403"/>
    </row>
    <row r="118" spans="1:17" ht="18" customHeight="1">
      <c r="A118" s="419"/>
      <c r="B118" s="488" t="s">
        <v>54</v>
      </c>
      <c r="C118" s="412"/>
      <c r="D118" s="106"/>
      <c r="E118" s="106"/>
      <c r="F118" s="412"/>
      <c r="G118" s="632"/>
      <c r="H118" s="631"/>
      <c r="I118" s="384"/>
      <c r="J118" s="384"/>
      <c r="K118" s="384"/>
      <c r="L118" s="335"/>
      <c r="M118" s="384"/>
      <c r="N118" s="384"/>
      <c r="O118" s="384"/>
      <c r="P118" s="384"/>
      <c r="Q118" s="403"/>
    </row>
    <row r="119" spans="1:17" ht="18" customHeight="1">
      <c r="A119" s="419"/>
      <c r="B119" s="488" t="s">
        <v>55</v>
      </c>
      <c r="C119" s="412"/>
      <c r="D119" s="106"/>
      <c r="E119" s="106"/>
      <c r="F119" s="412"/>
      <c r="G119" s="632"/>
      <c r="H119" s="631"/>
      <c r="I119" s="384"/>
      <c r="J119" s="384"/>
      <c r="K119" s="384"/>
      <c r="L119" s="335"/>
      <c r="M119" s="384"/>
      <c r="N119" s="384"/>
      <c r="O119" s="384"/>
      <c r="P119" s="384"/>
      <c r="Q119" s="403"/>
    </row>
    <row r="120" spans="1:17" ht="18" customHeight="1">
      <c r="A120" s="419"/>
      <c r="B120" s="488" t="s">
        <v>56</v>
      </c>
      <c r="C120" s="412"/>
      <c r="D120" s="106"/>
      <c r="E120" s="106"/>
      <c r="F120" s="412"/>
      <c r="G120" s="632"/>
      <c r="H120" s="631"/>
      <c r="I120" s="384"/>
      <c r="J120" s="384"/>
      <c r="K120" s="384"/>
      <c r="L120" s="335"/>
      <c r="M120" s="384"/>
      <c r="N120" s="384"/>
      <c r="O120" s="384"/>
      <c r="P120" s="384"/>
      <c r="Q120" s="403"/>
    </row>
    <row r="121" spans="1:17" ht="17.25" customHeight="1">
      <c r="A121" s="419">
        <v>19</v>
      </c>
      <c r="B121" s="486" t="s">
        <v>57</v>
      </c>
      <c r="C121" s="440">
        <v>4865090</v>
      </c>
      <c r="D121" s="154" t="s">
        <v>13</v>
      </c>
      <c r="E121" s="119" t="s">
        <v>364</v>
      </c>
      <c r="F121" s="412">
        <v>-100</v>
      </c>
      <c r="G121" s="449">
        <v>6231</v>
      </c>
      <c r="H121" s="450">
        <v>6042</v>
      </c>
      <c r="I121" s="384">
        <f>G121-H121</f>
        <v>189</v>
      </c>
      <c r="J121" s="384">
        <f t="shared" si="9"/>
        <v>-18900</v>
      </c>
      <c r="K121" s="384">
        <f t="shared" si="6"/>
        <v>-0.0189</v>
      </c>
      <c r="L121" s="449">
        <v>8141</v>
      </c>
      <c r="M121" s="450">
        <v>7171</v>
      </c>
      <c r="N121" s="384">
        <f>L121-M121</f>
        <v>970</v>
      </c>
      <c r="O121" s="384">
        <f t="shared" si="11"/>
        <v>-97000</v>
      </c>
      <c r="P121" s="384">
        <f t="shared" si="7"/>
        <v>-0.097</v>
      </c>
      <c r="Q121" s="554"/>
    </row>
    <row r="122" spans="1:17" ht="18" customHeight="1">
      <c r="A122" s="419">
        <v>20</v>
      </c>
      <c r="B122" s="486" t="s">
        <v>58</v>
      </c>
      <c r="C122" s="440">
        <v>4902519</v>
      </c>
      <c r="D122" s="154" t="s">
        <v>13</v>
      </c>
      <c r="E122" s="119" t="s">
        <v>364</v>
      </c>
      <c r="F122" s="412">
        <v>-100</v>
      </c>
      <c r="G122" s="449">
        <v>8264</v>
      </c>
      <c r="H122" s="450">
        <v>8245</v>
      </c>
      <c r="I122" s="384">
        <f t="shared" si="8"/>
        <v>19</v>
      </c>
      <c r="J122" s="384">
        <f t="shared" si="9"/>
        <v>-1900</v>
      </c>
      <c r="K122" s="384">
        <f t="shared" si="6"/>
        <v>-0.0019</v>
      </c>
      <c r="L122" s="449">
        <v>26496</v>
      </c>
      <c r="M122" s="450">
        <v>25662</v>
      </c>
      <c r="N122" s="384">
        <f t="shared" si="10"/>
        <v>834</v>
      </c>
      <c r="O122" s="384">
        <f t="shared" si="11"/>
        <v>-83400</v>
      </c>
      <c r="P122" s="384">
        <f t="shared" si="7"/>
        <v>-0.0834</v>
      </c>
      <c r="Q122" s="403"/>
    </row>
    <row r="123" spans="1:17" ht="18" customHeight="1">
      <c r="A123" s="419">
        <v>21</v>
      </c>
      <c r="B123" s="486" t="s">
        <v>59</v>
      </c>
      <c r="C123" s="440">
        <v>4902520</v>
      </c>
      <c r="D123" s="154" t="s">
        <v>13</v>
      </c>
      <c r="E123" s="119" t="s">
        <v>364</v>
      </c>
      <c r="F123" s="412">
        <v>-100</v>
      </c>
      <c r="G123" s="449">
        <v>13706</v>
      </c>
      <c r="H123" s="450">
        <v>13613</v>
      </c>
      <c r="I123" s="384">
        <f t="shared" si="8"/>
        <v>93</v>
      </c>
      <c r="J123" s="384">
        <f t="shared" si="9"/>
        <v>-9300</v>
      </c>
      <c r="K123" s="384">
        <f t="shared" si="6"/>
        <v>-0.0093</v>
      </c>
      <c r="L123" s="449">
        <v>35231</v>
      </c>
      <c r="M123" s="450">
        <v>34647</v>
      </c>
      <c r="N123" s="384">
        <f t="shared" si="10"/>
        <v>584</v>
      </c>
      <c r="O123" s="384">
        <f t="shared" si="11"/>
        <v>-58400</v>
      </c>
      <c r="P123" s="384">
        <f t="shared" si="7"/>
        <v>-0.0584</v>
      </c>
      <c r="Q123" s="403"/>
    </row>
    <row r="124" spans="1:17" ht="18" customHeight="1">
      <c r="A124" s="419"/>
      <c r="B124" s="486"/>
      <c r="C124" s="440"/>
      <c r="D124" s="154"/>
      <c r="E124" s="154"/>
      <c r="F124" s="412"/>
      <c r="G124" s="632"/>
      <c r="H124" s="631"/>
      <c r="I124" s="384"/>
      <c r="J124" s="384"/>
      <c r="K124" s="384"/>
      <c r="L124" s="335"/>
      <c r="M124" s="384"/>
      <c r="N124" s="384"/>
      <c r="O124" s="384"/>
      <c r="P124" s="384"/>
      <c r="Q124" s="403"/>
    </row>
    <row r="125" spans="1:17" ht="18" customHeight="1">
      <c r="A125" s="419"/>
      <c r="B125" s="487" t="s">
        <v>60</v>
      </c>
      <c r="C125" s="440"/>
      <c r="D125" s="154"/>
      <c r="E125" s="154"/>
      <c r="F125" s="412"/>
      <c r="G125" s="632"/>
      <c r="H125" s="631"/>
      <c r="I125" s="384"/>
      <c r="J125" s="384"/>
      <c r="K125" s="384"/>
      <c r="L125" s="335"/>
      <c r="M125" s="384"/>
      <c r="N125" s="384"/>
      <c r="O125" s="384"/>
      <c r="P125" s="384"/>
      <c r="Q125" s="403"/>
    </row>
    <row r="126" spans="1:17" ht="18" customHeight="1">
      <c r="A126" s="419">
        <v>22</v>
      </c>
      <c r="B126" s="486" t="s">
        <v>61</v>
      </c>
      <c r="C126" s="440">
        <v>4902521</v>
      </c>
      <c r="D126" s="154" t="s">
        <v>13</v>
      </c>
      <c r="E126" s="119" t="s">
        <v>364</v>
      </c>
      <c r="F126" s="412">
        <v>-100</v>
      </c>
      <c r="G126" s="449">
        <v>28912</v>
      </c>
      <c r="H126" s="450">
        <v>28353</v>
      </c>
      <c r="I126" s="384">
        <f t="shared" si="8"/>
        <v>559</v>
      </c>
      <c r="J126" s="384">
        <f t="shared" si="9"/>
        <v>-55900</v>
      </c>
      <c r="K126" s="384">
        <f t="shared" si="6"/>
        <v>-0.0559</v>
      </c>
      <c r="L126" s="449">
        <v>8523</v>
      </c>
      <c r="M126" s="450">
        <v>8523</v>
      </c>
      <c r="N126" s="384">
        <f t="shared" si="10"/>
        <v>0</v>
      </c>
      <c r="O126" s="384">
        <f t="shared" si="11"/>
        <v>0</v>
      </c>
      <c r="P126" s="384">
        <f t="shared" si="7"/>
        <v>0</v>
      </c>
      <c r="Q126" s="403"/>
    </row>
    <row r="127" spans="1:17" ht="18" customHeight="1">
      <c r="A127" s="419">
        <v>23</v>
      </c>
      <c r="B127" s="486" t="s">
        <v>62</v>
      </c>
      <c r="C127" s="440">
        <v>4902522</v>
      </c>
      <c r="D127" s="154" t="s">
        <v>13</v>
      </c>
      <c r="E127" s="119" t="s">
        <v>364</v>
      </c>
      <c r="F127" s="412">
        <v>-100</v>
      </c>
      <c r="G127" s="449">
        <v>840</v>
      </c>
      <c r="H127" s="450">
        <v>840</v>
      </c>
      <c r="I127" s="384">
        <f t="shared" si="8"/>
        <v>0</v>
      </c>
      <c r="J127" s="384">
        <f t="shared" si="9"/>
        <v>0</v>
      </c>
      <c r="K127" s="384">
        <f t="shared" si="6"/>
        <v>0</v>
      </c>
      <c r="L127" s="449">
        <v>185</v>
      </c>
      <c r="M127" s="450">
        <v>185</v>
      </c>
      <c r="N127" s="384">
        <f t="shared" si="10"/>
        <v>0</v>
      </c>
      <c r="O127" s="384">
        <f t="shared" si="11"/>
        <v>0</v>
      </c>
      <c r="P127" s="384">
        <f t="shared" si="7"/>
        <v>0</v>
      </c>
      <c r="Q127" s="403"/>
    </row>
    <row r="128" spans="1:17" ht="18" customHeight="1">
      <c r="A128" s="419">
        <v>24</v>
      </c>
      <c r="B128" s="486" t="s">
        <v>63</v>
      </c>
      <c r="C128" s="440">
        <v>4902523</v>
      </c>
      <c r="D128" s="154" t="s">
        <v>13</v>
      </c>
      <c r="E128" s="119" t="s">
        <v>364</v>
      </c>
      <c r="F128" s="412">
        <v>-100</v>
      </c>
      <c r="G128" s="449">
        <v>999815</v>
      </c>
      <c r="H128" s="450">
        <v>999815</v>
      </c>
      <c r="I128" s="384">
        <f t="shared" si="8"/>
        <v>0</v>
      </c>
      <c r="J128" s="384">
        <f t="shared" si="9"/>
        <v>0</v>
      </c>
      <c r="K128" s="384">
        <f t="shared" si="6"/>
        <v>0</v>
      </c>
      <c r="L128" s="449">
        <v>999943</v>
      </c>
      <c r="M128" s="450">
        <v>999943</v>
      </c>
      <c r="N128" s="384">
        <f t="shared" si="10"/>
        <v>0</v>
      </c>
      <c r="O128" s="384">
        <f t="shared" si="11"/>
        <v>0</v>
      </c>
      <c r="P128" s="384">
        <f t="shared" si="7"/>
        <v>0</v>
      </c>
      <c r="Q128" s="403"/>
    </row>
    <row r="129" spans="1:17" ht="18" customHeight="1">
      <c r="A129" s="419">
        <v>25</v>
      </c>
      <c r="B129" s="417" t="s">
        <v>64</v>
      </c>
      <c r="C129" s="412">
        <v>4902524</v>
      </c>
      <c r="D129" s="106" t="s">
        <v>13</v>
      </c>
      <c r="E129" s="119" t="s">
        <v>364</v>
      </c>
      <c r="F129" s="412">
        <v>-100</v>
      </c>
      <c r="G129" s="449">
        <v>0</v>
      </c>
      <c r="H129" s="450">
        <v>0</v>
      </c>
      <c r="I129" s="384">
        <f t="shared" si="8"/>
        <v>0</v>
      </c>
      <c r="J129" s="384">
        <f t="shared" si="9"/>
        <v>0</v>
      </c>
      <c r="K129" s="384">
        <f t="shared" si="6"/>
        <v>0</v>
      </c>
      <c r="L129" s="449">
        <v>0</v>
      </c>
      <c r="M129" s="450">
        <v>0</v>
      </c>
      <c r="N129" s="384">
        <f t="shared" si="10"/>
        <v>0</v>
      </c>
      <c r="O129" s="384">
        <f t="shared" si="11"/>
        <v>0</v>
      </c>
      <c r="P129" s="384">
        <f t="shared" si="7"/>
        <v>0</v>
      </c>
      <c r="Q129" s="403"/>
    </row>
    <row r="130" spans="1:17" ht="18" customHeight="1">
      <c r="A130" s="419">
        <v>26</v>
      </c>
      <c r="B130" s="417" t="s">
        <v>65</v>
      </c>
      <c r="C130" s="412">
        <v>4902525</v>
      </c>
      <c r="D130" s="106" t="s">
        <v>13</v>
      </c>
      <c r="E130" s="119" t="s">
        <v>364</v>
      </c>
      <c r="F130" s="412">
        <v>-100</v>
      </c>
      <c r="G130" s="449">
        <v>0</v>
      </c>
      <c r="H130" s="450">
        <v>0</v>
      </c>
      <c r="I130" s="384">
        <f t="shared" si="8"/>
        <v>0</v>
      </c>
      <c r="J130" s="384">
        <f t="shared" si="9"/>
        <v>0</v>
      </c>
      <c r="K130" s="384">
        <f t="shared" si="6"/>
        <v>0</v>
      </c>
      <c r="L130" s="449">
        <v>0</v>
      </c>
      <c r="M130" s="450">
        <v>0</v>
      </c>
      <c r="N130" s="384">
        <f t="shared" si="10"/>
        <v>0</v>
      </c>
      <c r="O130" s="384">
        <f t="shared" si="11"/>
        <v>0</v>
      </c>
      <c r="P130" s="384">
        <f t="shared" si="7"/>
        <v>0</v>
      </c>
      <c r="Q130" s="403"/>
    </row>
    <row r="131" spans="1:17" ht="18" customHeight="1">
      <c r="A131" s="419">
        <v>27</v>
      </c>
      <c r="B131" s="417" t="s">
        <v>66</v>
      </c>
      <c r="C131" s="412">
        <v>4902526</v>
      </c>
      <c r="D131" s="106" t="s">
        <v>13</v>
      </c>
      <c r="E131" s="119" t="s">
        <v>364</v>
      </c>
      <c r="F131" s="412">
        <v>-100</v>
      </c>
      <c r="G131" s="449">
        <v>13825</v>
      </c>
      <c r="H131" s="450">
        <v>13371</v>
      </c>
      <c r="I131" s="384">
        <f t="shared" si="8"/>
        <v>454</v>
      </c>
      <c r="J131" s="384">
        <f t="shared" si="9"/>
        <v>-45400</v>
      </c>
      <c r="K131" s="384">
        <f t="shared" si="6"/>
        <v>-0.0454</v>
      </c>
      <c r="L131" s="449">
        <v>8414</v>
      </c>
      <c r="M131" s="450">
        <v>8346</v>
      </c>
      <c r="N131" s="384">
        <f t="shared" si="10"/>
        <v>68</v>
      </c>
      <c r="O131" s="384">
        <f t="shared" si="11"/>
        <v>-6800</v>
      </c>
      <c r="P131" s="384">
        <f t="shared" si="7"/>
        <v>-0.0068</v>
      </c>
      <c r="Q131" s="403"/>
    </row>
    <row r="132" spans="1:17" ht="18" customHeight="1">
      <c r="A132" s="419">
        <v>28</v>
      </c>
      <c r="B132" s="417" t="s">
        <v>67</v>
      </c>
      <c r="C132" s="412">
        <v>4902527</v>
      </c>
      <c r="D132" s="106" t="s">
        <v>13</v>
      </c>
      <c r="E132" s="119" t="s">
        <v>364</v>
      </c>
      <c r="F132" s="412">
        <v>-100</v>
      </c>
      <c r="G132" s="449">
        <v>997829</v>
      </c>
      <c r="H132" s="450">
        <v>997815</v>
      </c>
      <c r="I132" s="384">
        <f t="shared" si="8"/>
        <v>14</v>
      </c>
      <c r="J132" s="384">
        <f t="shared" si="9"/>
        <v>-1400</v>
      </c>
      <c r="K132" s="384">
        <f t="shared" si="6"/>
        <v>-0.0014</v>
      </c>
      <c r="L132" s="449">
        <v>999975</v>
      </c>
      <c r="M132" s="450">
        <v>999975</v>
      </c>
      <c r="N132" s="384">
        <f t="shared" si="10"/>
        <v>0</v>
      </c>
      <c r="O132" s="384">
        <f t="shared" si="11"/>
        <v>0</v>
      </c>
      <c r="P132" s="384">
        <f t="shared" si="7"/>
        <v>0</v>
      </c>
      <c r="Q132" s="403"/>
    </row>
    <row r="133" spans="1:17" ht="18" customHeight="1">
      <c r="A133" s="419">
        <v>29</v>
      </c>
      <c r="B133" s="417" t="s">
        <v>150</v>
      </c>
      <c r="C133" s="412">
        <v>4902528</v>
      </c>
      <c r="D133" s="106" t="s">
        <v>13</v>
      </c>
      <c r="E133" s="119" t="s">
        <v>364</v>
      </c>
      <c r="F133" s="412">
        <v>-100</v>
      </c>
      <c r="G133" s="449">
        <v>11525</v>
      </c>
      <c r="H133" s="450">
        <v>11525</v>
      </c>
      <c r="I133" s="384">
        <f t="shared" si="8"/>
        <v>0</v>
      </c>
      <c r="J133" s="384">
        <f t="shared" si="9"/>
        <v>0</v>
      </c>
      <c r="K133" s="384">
        <f t="shared" si="6"/>
        <v>0</v>
      </c>
      <c r="L133" s="449">
        <v>4086</v>
      </c>
      <c r="M133" s="450">
        <v>4086</v>
      </c>
      <c r="N133" s="384">
        <f t="shared" si="10"/>
        <v>0</v>
      </c>
      <c r="O133" s="384">
        <f t="shared" si="11"/>
        <v>0</v>
      </c>
      <c r="P133" s="384">
        <f t="shared" si="7"/>
        <v>0</v>
      </c>
      <c r="Q133" s="403"/>
    </row>
    <row r="134" spans="1:17" ht="18" customHeight="1">
      <c r="A134" s="419"/>
      <c r="B134" s="417"/>
      <c r="C134" s="412"/>
      <c r="D134" s="106"/>
      <c r="E134" s="106"/>
      <c r="F134" s="412"/>
      <c r="G134" s="632"/>
      <c r="H134" s="631"/>
      <c r="I134" s="384"/>
      <c r="J134" s="384"/>
      <c r="K134" s="384"/>
      <c r="L134" s="335"/>
      <c r="M134" s="384"/>
      <c r="N134" s="384"/>
      <c r="O134" s="384"/>
      <c r="P134" s="384"/>
      <c r="Q134" s="403"/>
    </row>
    <row r="135" spans="1:17" ht="18" customHeight="1">
      <c r="A135" s="419"/>
      <c r="B135" s="488" t="s">
        <v>82</v>
      </c>
      <c r="C135" s="412"/>
      <c r="D135" s="106"/>
      <c r="E135" s="106"/>
      <c r="F135" s="412"/>
      <c r="G135" s="632"/>
      <c r="H135" s="631"/>
      <c r="I135" s="384"/>
      <c r="J135" s="384"/>
      <c r="K135" s="384"/>
      <c r="L135" s="335"/>
      <c r="M135" s="384"/>
      <c r="N135" s="384"/>
      <c r="O135" s="384"/>
      <c r="P135" s="384"/>
      <c r="Q135" s="403"/>
    </row>
    <row r="136" spans="1:17" ht="18" customHeight="1">
      <c r="A136" s="419">
        <v>30</v>
      </c>
      <c r="B136" s="719" t="s">
        <v>83</v>
      </c>
      <c r="C136" s="720">
        <v>4902514</v>
      </c>
      <c r="D136" s="106" t="s">
        <v>13</v>
      </c>
      <c r="E136" s="119" t="s">
        <v>364</v>
      </c>
      <c r="F136" s="412">
        <v>100</v>
      </c>
      <c r="G136" s="449"/>
      <c r="H136" s="450"/>
      <c r="I136" s="384">
        <f t="shared" si="8"/>
        <v>0</v>
      </c>
      <c r="J136" s="384">
        <f t="shared" si="9"/>
        <v>0</v>
      </c>
      <c r="K136" s="384">
        <f t="shared" si="6"/>
        <v>0</v>
      </c>
      <c r="L136" s="449"/>
      <c r="M136" s="450"/>
      <c r="N136" s="384">
        <f t="shared" si="10"/>
        <v>0</v>
      </c>
      <c r="O136" s="384">
        <f t="shared" si="11"/>
        <v>0</v>
      </c>
      <c r="P136" s="384">
        <f t="shared" si="7"/>
        <v>0</v>
      </c>
      <c r="Q136" s="183" t="s">
        <v>406</v>
      </c>
    </row>
    <row r="137" spans="1:17" ht="25.5" customHeight="1">
      <c r="A137" s="419">
        <v>30</v>
      </c>
      <c r="B137" s="719" t="s">
        <v>83</v>
      </c>
      <c r="C137" s="720">
        <v>4865087</v>
      </c>
      <c r="D137" s="106" t="s">
        <v>13</v>
      </c>
      <c r="E137" s="119" t="s">
        <v>364</v>
      </c>
      <c r="F137" s="412">
        <v>400</v>
      </c>
      <c r="G137" s="449">
        <v>4567</v>
      </c>
      <c r="H137" s="450">
        <v>4567</v>
      </c>
      <c r="I137" s="384">
        <f>G137-H137</f>
        <v>0</v>
      </c>
      <c r="J137" s="384">
        <f t="shared" si="9"/>
        <v>0</v>
      </c>
      <c r="K137" s="384">
        <f t="shared" si="6"/>
        <v>0</v>
      </c>
      <c r="L137" s="449">
        <v>12600</v>
      </c>
      <c r="M137" s="450">
        <v>12592</v>
      </c>
      <c r="N137" s="384">
        <f>L137-M137</f>
        <v>8</v>
      </c>
      <c r="O137" s="384">
        <f t="shared" si="11"/>
        <v>3200</v>
      </c>
      <c r="P137" s="384">
        <f t="shared" si="7"/>
        <v>0.0032</v>
      </c>
      <c r="Q137" s="721" t="s">
        <v>403</v>
      </c>
    </row>
    <row r="138" spans="1:17" ht="18" customHeight="1">
      <c r="A138" s="419">
        <v>31</v>
      </c>
      <c r="B138" s="417" t="s">
        <v>84</v>
      </c>
      <c r="C138" s="412">
        <v>4902516</v>
      </c>
      <c r="D138" s="106" t="s">
        <v>13</v>
      </c>
      <c r="E138" s="119" t="s">
        <v>364</v>
      </c>
      <c r="F138" s="412">
        <v>-100</v>
      </c>
      <c r="G138" s="449">
        <v>999377</v>
      </c>
      <c r="H138" s="450">
        <v>999472</v>
      </c>
      <c r="I138" s="384">
        <f t="shared" si="8"/>
        <v>-95</v>
      </c>
      <c r="J138" s="384">
        <f t="shared" si="9"/>
        <v>9500</v>
      </c>
      <c r="K138" s="384">
        <f t="shared" si="6"/>
        <v>0.0095</v>
      </c>
      <c r="L138" s="449">
        <v>999145</v>
      </c>
      <c r="M138" s="450">
        <v>999160</v>
      </c>
      <c r="N138" s="384">
        <f t="shared" si="10"/>
        <v>-15</v>
      </c>
      <c r="O138" s="384">
        <f t="shared" si="11"/>
        <v>1500</v>
      </c>
      <c r="P138" s="384">
        <f t="shared" si="7"/>
        <v>0.0015</v>
      </c>
      <c r="Q138" s="403"/>
    </row>
    <row r="139" spans="1:17" ht="15" customHeight="1" thickBot="1">
      <c r="A139" s="31"/>
      <c r="B139" s="32"/>
      <c r="C139" s="32"/>
      <c r="D139" s="32"/>
      <c r="E139" s="32"/>
      <c r="F139" s="32"/>
      <c r="G139" s="639"/>
      <c r="H139" s="640"/>
      <c r="I139" s="32"/>
      <c r="J139" s="32"/>
      <c r="K139" s="64"/>
      <c r="L139" s="31"/>
      <c r="M139" s="32"/>
      <c r="N139" s="32"/>
      <c r="O139" s="32"/>
      <c r="P139" s="64"/>
      <c r="Q139" s="184"/>
    </row>
    <row r="140" ht="13.5" thickTop="1"/>
    <row r="141" spans="1:16" ht="20.25">
      <c r="A141" s="188" t="s">
        <v>331</v>
      </c>
      <c r="K141" s="236">
        <f>SUM(K90:K139)</f>
        <v>-4.625700000000001</v>
      </c>
      <c r="P141" s="236">
        <f>SUM(P90:P139)</f>
        <v>-0.8496</v>
      </c>
    </row>
    <row r="142" spans="1:16" ht="12.75">
      <c r="A142" s="70"/>
      <c r="K142" s="19"/>
      <c r="P142" s="19"/>
    </row>
    <row r="143" spans="1:16" ht="12.75">
      <c r="A143" s="70"/>
      <c r="K143" s="19"/>
      <c r="P143" s="19"/>
    </row>
    <row r="144" spans="1:17" ht="18">
      <c r="A144" s="70"/>
      <c r="K144" s="19"/>
      <c r="P144" s="19"/>
      <c r="Q144" s="549" t="str">
        <f>NDPL!$Q$1</f>
        <v>MARCH-2011</v>
      </c>
    </row>
    <row r="145" spans="1:16" ht="12.75">
      <c r="A145" s="70"/>
      <c r="K145" s="19"/>
      <c r="P145" s="19"/>
    </row>
    <row r="146" spans="1:16" ht="12.75">
      <c r="A146" s="70"/>
      <c r="K146" s="19"/>
      <c r="P146" s="19"/>
    </row>
    <row r="147" spans="1:16" ht="12.75">
      <c r="A147" s="70"/>
      <c r="K147" s="19"/>
      <c r="P147" s="19"/>
    </row>
    <row r="148" spans="1:11" ht="13.5" thickBot="1">
      <c r="A148" s="2"/>
      <c r="B148" s="8"/>
      <c r="C148" s="8"/>
      <c r="D148" s="66"/>
      <c r="E148" s="66"/>
      <c r="F148" s="24"/>
      <c r="G148" s="24"/>
      <c r="H148" s="24"/>
      <c r="I148" s="24"/>
      <c r="J148" s="24"/>
      <c r="K148" s="67"/>
    </row>
    <row r="149" spans="1:17" ht="27.75">
      <c r="A149" s="581" t="s">
        <v>207</v>
      </c>
      <c r="B149" s="177"/>
      <c r="C149" s="173"/>
      <c r="D149" s="173"/>
      <c r="E149" s="173"/>
      <c r="F149" s="232"/>
      <c r="G149" s="232"/>
      <c r="H149" s="232"/>
      <c r="I149" s="232"/>
      <c r="J149" s="232"/>
      <c r="K149" s="233"/>
      <c r="L149" s="59"/>
      <c r="M149" s="59"/>
      <c r="N149" s="59"/>
      <c r="O149" s="59"/>
      <c r="P149" s="59"/>
      <c r="Q149" s="60"/>
    </row>
    <row r="150" spans="1:17" ht="24.75" customHeight="1">
      <c r="A150" s="580" t="s">
        <v>333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568">
        <f>K83</f>
        <v>3.836848295999999</v>
      </c>
      <c r="L150" s="346"/>
      <c r="M150" s="346"/>
      <c r="N150" s="346"/>
      <c r="O150" s="346"/>
      <c r="P150" s="568">
        <f>P83</f>
        <v>19.985316458</v>
      </c>
      <c r="Q150" s="61"/>
    </row>
    <row r="151" spans="1:17" ht="24.75" customHeight="1">
      <c r="A151" s="580" t="s">
        <v>332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568">
        <f>K141</f>
        <v>-4.625700000000001</v>
      </c>
      <c r="L151" s="346"/>
      <c r="M151" s="346"/>
      <c r="N151" s="346"/>
      <c r="O151" s="346"/>
      <c r="P151" s="568">
        <f>P141</f>
        <v>-0.8496</v>
      </c>
      <c r="Q151" s="61"/>
    </row>
    <row r="152" spans="1:17" ht="24.75" customHeight="1">
      <c r="A152" s="580" t="s">
        <v>334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68">
        <f>'ROHTAK ROAD'!K45</f>
        <v>0.9245999999999999</v>
      </c>
      <c r="L152" s="346"/>
      <c r="M152" s="346"/>
      <c r="N152" s="346"/>
      <c r="O152" s="346"/>
      <c r="P152" s="568">
        <f>'ROHTAK ROAD'!P45</f>
        <v>0.9591999999999999</v>
      </c>
      <c r="Q152" s="61"/>
    </row>
    <row r="153" spans="1:17" ht="24.75" customHeight="1">
      <c r="A153" s="580" t="s">
        <v>335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8">
        <f>-MES!K39</f>
        <v>-0.3713</v>
      </c>
      <c r="L153" s="346"/>
      <c r="M153" s="346"/>
      <c r="N153" s="346"/>
      <c r="O153" s="346"/>
      <c r="P153" s="568">
        <f>-MES!P39</f>
        <v>-0.0978</v>
      </c>
      <c r="Q153" s="61"/>
    </row>
    <row r="154" spans="1:17" ht="29.25" customHeight="1" thickBot="1">
      <c r="A154" s="582" t="s">
        <v>208</v>
      </c>
      <c r="B154" s="234"/>
      <c r="C154" s="235"/>
      <c r="D154" s="235"/>
      <c r="E154" s="235"/>
      <c r="F154" s="235"/>
      <c r="G154" s="235"/>
      <c r="H154" s="235"/>
      <c r="I154" s="235"/>
      <c r="J154" s="235"/>
      <c r="K154" s="583">
        <f>SUM(K150:K153)</f>
        <v>-0.2355517040000022</v>
      </c>
      <c r="L154" s="569"/>
      <c r="M154" s="569"/>
      <c r="N154" s="569"/>
      <c r="O154" s="569"/>
      <c r="P154" s="583">
        <f>SUM(P150:P153)</f>
        <v>19.997116458</v>
      </c>
      <c r="Q154" s="189"/>
    </row>
    <row r="159" ht="13.5" thickBot="1"/>
    <row r="160" spans="1:17" ht="12.75">
      <c r="A160" s="273"/>
      <c r="B160" s="274"/>
      <c r="C160" s="274"/>
      <c r="D160" s="274"/>
      <c r="E160" s="274"/>
      <c r="F160" s="274"/>
      <c r="G160" s="274"/>
      <c r="H160" s="59"/>
      <c r="I160" s="59"/>
      <c r="J160" s="59"/>
      <c r="K160" s="59"/>
      <c r="L160" s="59"/>
      <c r="M160" s="59"/>
      <c r="N160" s="59"/>
      <c r="O160" s="59"/>
      <c r="P160" s="59"/>
      <c r="Q160" s="60"/>
    </row>
    <row r="161" spans="1:17" ht="26.25">
      <c r="A161" s="572" t="s">
        <v>345</v>
      </c>
      <c r="B161" s="265"/>
      <c r="C161" s="265"/>
      <c r="D161" s="265"/>
      <c r="E161" s="265"/>
      <c r="F161" s="265"/>
      <c r="G161" s="265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75"/>
      <c r="B162" s="265"/>
      <c r="C162" s="265"/>
      <c r="D162" s="265"/>
      <c r="E162" s="265"/>
      <c r="F162" s="265"/>
      <c r="G162" s="265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5.75">
      <c r="A163" s="276"/>
      <c r="B163" s="277"/>
      <c r="C163" s="277"/>
      <c r="D163" s="277"/>
      <c r="E163" s="277"/>
      <c r="F163" s="277"/>
      <c r="G163" s="277"/>
      <c r="H163" s="21"/>
      <c r="I163" s="21"/>
      <c r="J163" s="21"/>
      <c r="K163" s="318" t="s">
        <v>357</v>
      </c>
      <c r="L163" s="21"/>
      <c r="M163" s="21"/>
      <c r="N163" s="21"/>
      <c r="O163" s="21"/>
      <c r="P163" s="318" t="s">
        <v>358</v>
      </c>
      <c r="Q163" s="61"/>
    </row>
    <row r="164" spans="1:17" ht="12.75">
      <c r="A164" s="278"/>
      <c r="B164" s="162"/>
      <c r="C164" s="162"/>
      <c r="D164" s="162"/>
      <c r="E164" s="162"/>
      <c r="F164" s="162"/>
      <c r="G164" s="162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2.75">
      <c r="A165" s="278"/>
      <c r="B165" s="162"/>
      <c r="C165" s="162"/>
      <c r="D165" s="162"/>
      <c r="E165" s="162"/>
      <c r="F165" s="162"/>
      <c r="G165" s="162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23.25">
      <c r="A166" s="570" t="s">
        <v>348</v>
      </c>
      <c r="B166" s="266"/>
      <c r="C166" s="266"/>
      <c r="D166" s="267"/>
      <c r="E166" s="267"/>
      <c r="F166" s="268"/>
      <c r="G166" s="267"/>
      <c r="H166" s="21"/>
      <c r="I166" s="21"/>
      <c r="J166" s="21"/>
      <c r="K166" s="575">
        <f>K154</f>
        <v>-0.2355517040000022</v>
      </c>
      <c r="L166" s="573" t="s">
        <v>346</v>
      </c>
      <c r="M166" s="524"/>
      <c r="N166" s="524"/>
      <c r="O166" s="524"/>
      <c r="P166" s="575">
        <f>P154</f>
        <v>19.997116458</v>
      </c>
      <c r="Q166" s="577" t="s">
        <v>346</v>
      </c>
    </row>
    <row r="167" spans="1:17" ht="23.25">
      <c r="A167" s="283"/>
      <c r="B167" s="269"/>
      <c r="C167" s="269"/>
      <c r="D167" s="265"/>
      <c r="E167" s="265"/>
      <c r="F167" s="270"/>
      <c r="G167" s="265"/>
      <c r="H167" s="21"/>
      <c r="I167" s="21"/>
      <c r="J167" s="21"/>
      <c r="K167" s="524"/>
      <c r="L167" s="574"/>
      <c r="M167" s="524"/>
      <c r="N167" s="524"/>
      <c r="O167" s="524"/>
      <c r="P167" s="524"/>
      <c r="Q167" s="578"/>
    </row>
    <row r="168" spans="1:17" ht="23.25">
      <c r="A168" s="571" t="s">
        <v>347</v>
      </c>
      <c r="B168" s="271"/>
      <c r="C168" s="53"/>
      <c r="D168" s="265"/>
      <c r="E168" s="265"/>
      <c r="F168" s="272"/>
      <c r="G168" s="267"/>
      <c r="H168" s="21"/>
      <c r="I168" s="21"/>
      <c r="J168" s="21"/>
      <c r="K168" s="524">
        <f>-'STEPPED UP GENCO'!K47</f>
        <v>-0.25698771460000003</v>
      </c>
      <c r="L168" s="573" t="s">
        <v>346</v>
      </c>
      <c r="M168" s="524"/>
      <c r="N168" s="524"/>
      <c r="O168" s="524"/>
      <c r="P168" s="575">
        <f>-'STEPPED UP GENCO'!P47</f>
        <v>0.48393118570000054</v>
      </c>
      <c r="Q168" s="577" t="s">
        <v>346</v>
      </c>
    </row>
    <row r="169" spans="1:17" ht="23.25">
      <c r="A169" s="740" t="s">
        <v>411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575">
        <v>0.607247734599992</v>
      </c>
      <c r="L169" s="573" t="s">
        <v>346</v>
      </c>
      <c r="M169" s="524"/>
      <c r="N169" s="524"/>
      <c r="O169" s="524"/>
      <c r="P169" s="524">
        <v>14.399737866200002</v>
      </c>
      <c r="Q169" s="577" t="s">
        <v>346</v>
      </c>
    </row>
    <row r="170" spans="1:17" ht="23.25">
      <c r="A170" s="740" t="s">
        <v>428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524">
        <v>-0.3194</v>
      </c>
      <c r="L170" s="573" t="s">
        <v>346</v>
      </c>
      <c r="M170" s="21"/>
      <c r="N170" s="21"/>
      <c r="O170" s="21"/>
      <c r="P170" s="524">
        <v>-1.9801</v>
      </c>
      <c r="Q170" s="577" t="s">
        <v>346</v>
      </c>
    </row>
    <row r="171" spans="1:17" ht="15">
      <c r="A171" s="27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4"/>
      <c r="M171" s="21"/>
      <c r="N171" s="21"/>
      <c r="O171" s="21"/>
      <c r="P171" s="21"/>
      <c r="Q171" s="579"/>
    </row>
    <row r="172" spans="1:17" ht="23.25">
      <c r="A172" s="279"/>
      <c r="B172" s="21"/>
      <c r="C172" s="21"/>
      <c r="D172" s="21"/>
      <c r="E172" s="21"/>
      <c r="F172" s="21"/>
      <c r="G172" s="21"/>
      <c r="H172" s="266"/>
      <c r="I172" s="266"/>
      <c r="J172" s="285" t="s">
        <v>349</v>
      </c>
      <c r="K172" s="576">
        <f>SUM(K166:K171)</f>
        <v>-0.2046916840000102</v>
      </c>
      <c r="L172" s="285" t="s">
        <v>346</v>
      </c>
      <c r="M172" s="524"/>
      <c r="N172" s="524"/>
      <c r="O172" s="524"/>
      <c r="P172" s="576">
        <f>SUM(P166:P171)</f>
        <v>32.90068550990001</v>
      </c>
      <c r="Q172" s="285" t="s">
        <v>346</v>
      </c>
    </row>
    <row r="173" spans="1:17" ht="13.5" thickBot="1">
      <c r="A173" s="280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18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85" min="1" max="16" man="1"/>
    <brk id="14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55" zoomScaleNormal="70" zoomScaleSheetLayoutView="55" zoomScalePageLayoutView="50" workbookViewId="0" topLeftCell="A1">
      <selection activeCell="M81" sqref="M81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254</v>
      </c>
      <c r="Q1" s="221" t="str">
        <f>NDPL!Q1</f>
        <v>MARCH-2011</v>
      </c>
    </row>
    <row r="2" ht="18.75" customHeight="1">
      <c r="A2" s="99" t="s">
        <v>255</v>
      </c>
    </row>
    <row r="3" ht="23.25">
      <c r="A3" s="226" t="s">
        <v>228</v>
      </c>
    </row>
    <row r="4" spans="1:16" ht="24" thickBot="1">
      <c r="A4" s="541" t="s">
        <v>229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01/04/11</v>
      </c>
      <c r="H5" s="41" t="str">
        <f>NDPL!H5</f>
        <v>INTIAL READING 01/03/11</v>
      </c>
      <c r="I5" s="41" t="s">
        <v>4</v>
      </c>
      <c r="J5" s="41" t="s">
        <v>5</v>
      </c>
      <c r="K5" s="41" t="s">
        <v>6</v>
      </c>
      <c r="L5" s="43" t="str">
        <f>NDPL!G5</f>
        <v>FINAL READING 01/04/11</v>
      </c>
      <c r="M5" s="41" t="str">
        <f>NDPL!H5</f>
        <v>INTIAL READING 01/03/11</v>
      </c>
      <c r="N5" s="41" t="s">
        <v>4</v>
      </c>
      <c r="O5" s="41" t="s">
        <v>5</v>
      </c>
      <c r="P5" s="41" t="s">
        <v>6</v>
      </c>
      <c r="Q5" s="217" t="s">
        <v>327</v>
      </c>
    </row>
    <row r="6" ht="14.25" thickBot="1" thickTop="1"/>
    <row r="7" spans="1:17" ht="18" customHeight="1" thickTop="1">
      <c r="A7" s="190"/>
      <c r="B7" s="191" t="s">
        <v>210</v>
      </c>
      <c r="C7" s="192"/>
      <c r="D7" s="192"/>
      <c r="E7" s="192"/>
      <c r="F7" s="192"/>
      <c r="G7" s="73"/>
      <c r="H7" s="74"/>
      <c r="I7" s="642"/>
      <c r="J7" s="642"/>
      <c r="K7" s="642"/>
      <c r="L7" s="75"/>
      <c r="M7" s="74"/>
      <c r="N7" s="74"/>
      <c r="O7" s="74"/>
      <c r="P7" s="74"/>
      <c r="Q7" s="182"/>
    </row>
    <row r="8" spans="1:17" ht="18" customHeight="1">
      <c r="A8" s="193"/>
      <c r="B8" s="194" t="s">
        <v>114</v>
      </c>
      <c r="C8" s="195"/>
      <c r="D8" s="196"/>
      <c r="E8" s="197"/>
      <c r="F8" s="198"/>
      <c r="G8" s="79"/>
      <c r="H8" s="80"/>
      <c r="I8" s="643"/>
      <c r="J8" s="643"/>
      <c r="K8" s="643"/>
      <c r="L8" s="82"/>
      <c r="M8" s="80"/>
      <c r="N8" s="81"/>
      <c r="O8" s="81"/>
      <c r="P8" s="81"/>
      <c r="Q8" s="183"/>
    </row>
    <row r="9" spans="1:17" ht="18" customHeight="1">
      <c r="A9" s="193">
        <v>1</v>
      </c>
      <c r="B9" s="194" t="s">
        <v>115</v>
      </c>
      <c r="C9" s="195">
        <v>4865136</v>
      </c>
      <c r="D9" s="199" t="s">
        <v>13</v>
      </c>
      <c r="E9" s="313" t="s">
        <v>364</v>
      </c>
      <c r="F9" s="200">
        <v>100</v>
      </c>
      <c r="G9" s="630">
        <v>6329</v>
      </c>
      <c r="H9" s="631">
        <v>5761</v>
      </c>
      <c r="I9" s="643">
        <f aca="true" t="shared" si="0" ref="I9:I52">G9-H9</f>
        <v>568</v>
      </c>
      <c r="J9" s="643">
        <f aca="true" t="shared" si="1" ref="J9:J52">$F9*I9</f>
        <v>56800</v>
      </c>
      <c r="K9" s="643">
        <f aca="true" t="shared" si="2" ref="K9:K52">J9/1000000</f>
        <v>0.0568</v>
      </c>
      <c r="L9" s="630">
        <v>56376</v>
      </c>
      <c r="M9" s="631">
        <v>54751</v>
      </c>
      <c r="N9" s="631">
        <f aca="true" t="shared" si="3" ref="N9:N52">L9-M9</f>
        <v>1625</v>
      </c>
      <c r="O9" s="631">
        <f aca="true" t="shared" si="4" ref="O9:O52">$F9*N9</f>
        <v>162500</v>
      </c>
      <c r="P9" s="631">
        <f aca="true" t="shared" si="5" ref="P9:P52">O9/1000000</f>
        <v>0.1625</v>
      </c>
      <c r="Q9" s="183"/>
    </row>
    <row r="10" spans="1:17" ht="18" customHeight="1">
      <c r="A10" s="193">
        <v>2</v>
      </c>
      <c r="B10" s="194" t="s">
        <v>116</v>
      </c>
      <c r="C10" s="195">
        <v>4865137</v>
      </c>
      <c r="D10" s="199" t="s">
        <v>13</v>
      </c>
      <c r="E10" s="313" t="s">
        <v>364</v>
      </c>
      <c r="F10" s="200">
        <v>100</v>
      </c>
      <c r="G10" s="630">
        <v>11151</v>
      </c>
      <c r="H10" s="631">
        <v>10383</v>
      </c>
      <c r="I10" s="643">
        <f t="shared" si="0"/>
        <v>768</v>
      </c>
      <c r="J10" s="643">
        <f t="shared" si="1"/>
        <v>76800</v>
      </c>
      <c r="K10" s="643">
        <f t="shared" si="2"/>
        <v>0.0768</v>
      </c>
      <c r="L10" s="630">
        <v>114025</v>
      </c>
      <c r="M10" s="631">
        <v>112359</v>
      </c>
      <c r="N10" s="631">
        <f t="shared" si="3"/>
        <v>1666</v>
      </c>
      <c r="O10" s="631">
        <f t="shared" si="4"/>
        <v>166600</v>
      </c>
      <c r="P10" s="631">
        <f t="shared" si="5"/>
        <v>0.1666</v>
      </c>
      <c r="Q10" s="183"/>
    </row>
    <row r="11" spans="1:17" ht="18" customHeight="1">
      <c r="A11" s="193">
        <v>3</v>
      </c>
      <c r="B11" s="194" t="s">
        <v>117</v>
      </c>
      <c r="C11" s="195">
        <v>4865138</v>
      </c>
      <c r="D11" s="199" t="s">
        <v>13</v>
      </c>
      <c r="E11" s="313" t="s">
        <v>364</v>
      </c>
      <c r="F11" s="200">
        <v>100</v>
      </c>
      <c r="G11" s="630">
        <v>995584</v>
      </c>
      <c r="H11" s="631">
        <v>995584</v>
      </c>
      <c r="I11" s="643">
        <f t="shared" si="0"/>
        <v>0</v>
      </c>
      <c r="J11" s="643">
        <f t="shared" si="1"/>
        <v>0</v>
      </c>
      <c r="K11" s="643">
        <f t="shared" si="2"/>
        <v>0</v>
      </c>
      <c r="L11" s="630">
        <v>4311</v>
      </c>
      <c r="M11" s="631">
        <v>4311</v>
      </c>
      <c r="N11" s="631">
        <f t="shared" si="3"/>
        <v>0</v>
      </c>
      <c r="O11" s="631">
        <f t="shared" si="4"/>
        <v>0</v>
      </c>
      <c r="P11" s="631">
        <f t="shared" si="5"/>
        <v>0</v>
      </c>
      <c r="Q11" s="183"/>
    </row>
    <row r="12" spans="1:17" ht="18" customHeight="1">
      <c r="A12" s="193">
        <v>4</v>
      </c>
      <c r="B12" s="194" t="s">
        <v>118</v>
      </c>
      <c r="C12" s="195">
        <v>4865139</v>
      </c>
      <c r="D12" s="199" t="s">
        <v>13</v>
      </c>
      <c r="E12" s="313" t="s">
        <v>364</v>
      </c>
      <c r="F12" s="200">
        <v>100</v>
      </c>
      <c r="G12" s="630">
        <v>13501</v>
      </c>
      <c r="H12" s="631">
        <v>12645</v>
      </c>
      <c r="I12" s="643">
        <f t="shared" si="0"/>
        <v>856</v>
      </c>
      <c r="J12" s="643">
        <f t="shared" si="1"/>
        <v>85600</v>
      </c>
      <c r="K12" s="643">
        <f t="shared" si="2"/>
        <v>0.0856</v>
      </c>
      <c r="L12" s="630">
        <v>76009</v>
      </c>
      <c r="M12" s="631">
        <v>74542</v>
      </c>
      <c r="N12" s="631">
        <f t="shared" si="3"/>
        <v>1467</v>
      </c>
      <c r="O12" s="631">
        <f t="shared" si="4"/>
        <v>146700</v>
      </c>
      <c r="P12" s="631">
        <f t="shared" si="5"/>
        <v>0.1467</v>
      </c>
      <c r="Q12" s="183"/>
    </row>
    <row r="13" spans="1:17" ht="18" customHeight="1">
      <c r="A13" s="193">
        <v>5</v>
      </c>
      <c r="B13" s="194" t="s">
        <v>119</v>
      </c>
      <c r="C13" s="195">
        <v>4864948</v>
      </c>
      <c r="D13" s="199" t="s">
        <v>13</v>
      </c>
      <c r="E13" s="313" t="s">
        <v>364</v>
      </c>
      <c r="F13" s="200">
        <v>1000</v>
      </c>
      <c r="G13" s="630">
        <v>38081</v>
      </c>
      <c r="H13" s="631">
        <v>36667</v>
      </c>
      <c r="I13" s="643">
        <f t="shared" si="0"/>
        <v>1414</v>
      </c>
      <c r="J13" s="643">
        <f t="shared" si="1"/>
        <v>1414000</v>
      </c>
      <c r="K13" s="643">
        <f t="shared" si="2"/>
        <v>1.414</v>
      </c>
      <c r="L13" s="630">
        <v>232</v>
      </c>
      <c r="M13" s="631">
        <v>232</v>
      </c>
      <c r="N13" s="631">
        <f t="shared" si="3"/>
        <v>0</v>
      </c>
      <c r="O13" s="631">
        <f t="shared" si="4"/>
        <v>0</v>
      </c>
      <c r="P13" s="631">
        <f t="shared" si="5"/>
        <v>0</v>
      </c>
      <c r="Q13" s="183"/>
    </row>
    <row r="14" spans="1:17" ht="18" customHeight="1">
      <c r="A14" s="193">
        <v>6</v>
      </c>
      <c r="B14" s="194" t="s">
        <v>395</v>
      </c>
      <c r="C14" s="195">
        <v>4864949</v>
      </c>
      <c r="D14" s="199" t="s">
        <v>13</v>
      </c>
      <c r="E14" s="313" t="s">
        <v>364</v>
      </c>
      <c r="F14" s="700"/>
      <c r="G14" s="630"/>
      <c r="H14" s="631"/>
      <c r="I14" s="643">
        <f>G14-H14</f>
        <v>0</v>
      </c>
      <c r="J14" s="643">
        <f t="shared" si="1"/>
        <v>0</v>
      </c>
      <c r="K14" s="643">
        <f t="shared" si="2"/>
        <v>0</v>
      </c>
      <c r="L14" s="630"/>
      <c r="M14" s="631"/>
      <c r="N14" s="631">
        <f>L14-M14</f>
        <v>0</v>
      </c>
      <c r="O14" s="631">
        <f t="shared" si="4"/>
        <v>0</v>
      </c>
      <c r="P14" s="631">
        <f t="shared" si="5"/>
        <v>0</v>
      </c>
      <c r="Q14" s="183"/>
    </row>
    <row r="15" spans="1:17" ht="18" customHeight="1">
      <c r="A15" s="193"/>
      <c r="B15" s="201" t="s">
        <v>160</v>
      </c>
      <c r="C15" s="195"/>
      <c r="D15" s="199"/>
      <c r="E15" s="313"/>
      <c r="F15" s="200"/>
      <c r="G15" s="723"/>
      <c r="H15" s="644"/>
      <c r="I15" s="643"/>
      <c r="J15" s="643"/>
      <c r="K15" s="643"/>
      <c r="L15" s="728"/>
      <c r="M15" s="643"/>
      <c r="N15" s="631"/>
      <c r="O15" s="631"/>
      <c r="P15" s="631"/>
      <c r="Q15" s="183"/>
    </row>
    <row r="16" spans="1:17" ht="18" customHeight="1">
      <c r="A16" s="193"/>
      <c r="B16" s="201" t="s">
        <v>114</v>
      </c>
      <c r="C16" s="195"/>
      <c r="D16" s="199"/>
      <c r="E16" s="313"/>
      <c r="F16" s="200"/>
      <c r="G16" s="723"/>
      <c r="H16" s="644"/>
      <c r="I16" s="644"/>
      <c r="J16" s="644"/>
      <c r="K16" s="644"/>
      <c r="L16" s="735"/>
      <c r="M16" s="643"/>
      <c r="N16" s="631"/>
      <c r="O16" s="631"/>
      <c r="P16" s="631"/>
      <c r="Q16" s="183"/>
    </row>
    <row r="17" spans="1:17" ht="18" customHeight="1">
      <c r="A17" s="193">
        <v>6</v>
      </c>
      <c r="B17" s="194" t="s">
        <v>211</v>
      </c>
      <c r="C17" s="195">
        <v>4865124</v>
      </c>
      <c r="D17" s="196" t="s">
        <v>13</v>
      </c>
      <c r="E17" s="313" t="s">
        <v>364</v>
      </c>
      <c r="F17" s="200">
        <v>100</v>
      </c>
      <c r="G17" s="630">
        <v>997827</v>
      </c>
      <c r="H17" s="631">
        <v>998007</v>
      </c>
      <c r="I17" s="644">
        <f>G17-H17</f>
        <v>-180</v>
      </c>
      <c r="J17" s="644">
        <f t="shared" si="1"/>
        <v>-18000</v>
      </c>
      <c r="K17" s="644">
        <f t="shared" si="2"/>
        <v>-0.018</v>
      </c>
      <c r="L17" s="630">
        <v>268805</v>
      </c>
      <c r="M17" s="631">
        <v>268403</v>
      </c>
      <c r="N17" s="631">
        <f>L17-M17</f>
        <v>402</v>
      </c>
      <c r="O17" s="631">
        <f t="shared" si="4"/>
        <v>40200</v>
      </c>
      <c r="P17" s="631">
        <f t="shared" si="5"/>
        <v>0.0402</v>
      </c>
      <c r="Q17" s="183"/>
    </row>
    <row r="18" spans="1:17" ht="18" customHeight="1">
      <c r="A18" s="193">
        <v>7</v>
      </c>
      <c r="B18" s="194" t="s">
        <v>212</v>
      </c>
      <c r="C18" s="195">
        <v>4865125</v>
      </c>
      <c r="D18" s="199" t="s">
        <v>13</v>
      </c>
      <c r="E18" s="313" t="s">
        <v>364</v>
      </c>
      <c r="F18" s="200">
        <v>100</v>
      </c>
      <c r="G18" s="630">
        <v>3458</v>
      </c>
      <c r="H18" s="631">
        <v>3297</v>
      </c>
      <c r="I18" s="644">
        <f t="shared" si="0"/>
        <v>161</v>
      </c>
      <c r="J18" s="644">
        <f t="shared" si="1"/>
        <v>16100</v>
      </c>
      <c r="K18" s="644">
        <f t="shared" si="2"/>
        <v>0.0161</v>
      </c>
      <c r="L18" s="630">
        <v>400708</v>
      </c>
      <c r="M18" s="631">
        <v>398282</v>
      </c>
      <c r="N18" s="631">
        <f t="shared" si="3"/>
        <v>2426</v>
      </c>
      <c r="O18" s="631">
        <f t="shared" si="4"/>
        <v>242600</v>
      </c>
      <c r="P18" s="631">
        <f t="shared" si="5"/>
        <v>0.2426</v>
      </c>
      <c r="Q18" s="183"/>
    </row>
    <row r="19" spans="1:17" ht="18" customHeight="1">
      <c r="A19" s="193">
        <v>8</v>
      </c>
      <c r="B19" s="197" t="s">
        <v>213</v>
      </c>
      <c r="C19" s="195">
        <v>4865126</v>
      </c>
      <c r="D19" s="199" t="s">
        <v>13</v>
      </c>
      <c r="E19" s="313" t="s">
        <v>364</v>
      </c>
      <c r="F19" s="200">
        <v>100</v>
      </c>
      <c r="G19" s="630">
        <v>7945</v>
      </c>
      <c r="H19" s="631">
        <v>6852</v>
      </c>
      <c r="I19" s="644">
        <f t="shared" si="0"/>
        <v>1093</v>
      </c>
      <c r="J19" s="644">
        <f t="shared" si="1"/>
        <v>109300</v>
      </c>
      <c r="K19" s="644">
        <f t="shared" si="2"/>
        <v>0.1093</v>
      </c>
      <c r="L19" s="630">
        <v>179582</v>
      </c>
      <c r="M19" s="631">
        <v>178570</v>
      </c>
      <c r="N19" s="631">
        <f t="shared" si="3"/>
        <v>1012</v>
      </c>
      <c r="O19" s="631">
        <f t="shared" si="4"/>
        <v>101200</v>
      </c>
      <c r="P19" s="631">
        <f t="shared" si="5"/>
        <v>0.1012</v>
      </c>
      <c r="Q19" s="183"/>
    </row>
    <row r="20" spans="1:17" ht="18" customHeight="1">
      <c r="A20" s="193">
        <v>9</v>
      </c>
      <c r="B20" s="194" t="s">
        <v>214</v>
      </c>
      <c r="C20" s="195">
        <v>4865127</v>
      </c>
      <c r="D20" s="199" t="s">
        <v>13</v>
      </c>
      <c r="E20" s="313" t="s">
        <v>364</v>
      </c>
      <c r="F20" s="200">
        <v>100</v>
      </c>
      <c r="G20" s="630">
        <v>3868</v>
      </c>
      <c r="H20" s="631">
        <v>3643</v>
      </c>
      <c r="I20" s="644">
        <f t="shared" si="0"/>
        <v>225</v>
      </c>
      <c r="J20" s="644">
        <f t="shared" si="1"/>
        <v>22500</v>
      </c>
      <c r="K20" s="644">
        <f t="shared" si="2"/>
        <v>0.0225</v>
      </c>
      <c r="L20" s="630">
        <v>294480</v>
      </c>
      <c r="M20" s="631">
        <v>291887</v>
      </c>
      <c r="N20" s="631">
        <f t="shared" si="3"/>
        <v>2593</v>
      </c>
      <c r="O20" s="631">
        <f t="shared" si="4"/>
        <v>259300</v>
      </c>
      <c r="P20" s="631">
        <f t="shared" si="5"/>
        <v>0.2593</v>
      </c>
      <c r="Q20" s="183"/>
    </row>
    <row r="21" spans="1:17" ht="18" customHeight="1">
      <c r="A21" s="193">
        <v>10</v>
      </c>
      <c r="B21" s="194" t="s">
        <v>215</v>
      </c>
      <c r="C21" s="195">
        <v>4865128</v>
      </c>
      <c r="D21" s="199" t="s">
        <v>13</v>
      </c>
      <c r="E21" s="313" t="s">
        <v>364</v>
      </c>
      <c r="F21" s="200">
        <v>100</v>
      </c>
      <c r="G21" s="630">
        <v>998852</v>
      </c>
      <c r="H21" s="631">
        <v>998971</v>
      </c>
      <c r="I21" s="644">
        <f t="shared" si="0"/>
        <v>-119</v>
      </c>
      <c r="J21" s="644">
        <f t="shared" si="1"/>
        <v>-11900</v>
      </c>
      <c r="K21" s="644">
        <f t="shared" si="2"/>
        <v>-0.0119</v>
      </c>
      <c r="L21" s="630">
        <v>201239</v>
      </c>
      <c r="M21" s="631">
        <v>199204</v>
      </c>
      <c r="N21" s="631">
        <f t="shared" si="3"/>
        <v>2035</v>
      </c>
      <c r="O21" s="631">
        <f t="shared" si="4"/>
        <v>203500</v>
      </c>
      <c r="P21" s="631">
        <f t="shared" si="5"/>
        <v>0.2035</v>
      </c>
      <c r="Q21" s="183"/>
    </row>
    <row r="22" spans="1:17" ht="18" customHeight="1">
      <c r="A22" s="193">
        <v>11</v>
      </c>
      <c r="B22" s="194" t="s">
        <v>216</v>
      </c>
      <c r="C22" s="195">
        <v>4865129</v>
      </c>
      <c r="D22" s="196" t="s">
        <v>13</v>
      </c>
      <c r="E22" s="313" t="s">
        <v>364</v>
      </c>
      <c r="F22" s="200">
        <v>100</v>
      </c>
      <c r="G22" s="630">
        <v>998489</v>
      </c>
      <c r="H22" s="631">
        <v>998773</v>
      </c>
      <c r="I22" s="644">
        <f>G22-H22</f>
        <v>-284</v>
      </c>
      <c r="J22" s="644">
        <f t="shared" si="1"/>
        <v>-28400</v>
      </c>
      <c r="K22" s="644">
        <f t="shared" si="2"/>
        <v>-0.0284</v>
      </c>
      <c r="L22" s="630">
        <v>122729</v>
      </c>
      <c r="M22" s="631">
        <v>123009</v>
      </c>
      <c r="N22" s="631">
        <f>L22-M22</f>
        <v>-280</v>
      </c>
      <c r="O22" s="631">
        <f t="shared" si="4"/>
        <v>-28000</v>
      </c>
      <c r="P22" s="631">
        <f t="shared" si="5"/>
        <v>-0.028</v>
      </c>
      <c r="Q22" s="183" t="s">
        <v>391</v>
      </c>
    </row>
    <row r="23" spans="1:17" ht="18" customHeight="1">
      <c r="A23" s="193">
        <v>12</v>
      </c>
      <c r="B23" s="194" t="s">
        <v>217</v>
      </c>
      <c r="C23" s="195">
        <v>4865130</v>
      </c>
      <c r="D23" s="199" t="s">
        <v>13</v>
      </c>
      <c r="E23" s="313" t="s">
        <v>364</v>
      </c>
      <c r="F23" s="200">
        <v>100</v>
      </c>
      <c r="G23" s="630">
        <v>7989</v>
      </c>
      <c r="H23" s="631">
        <v>7295</v>
      </c>
      <c r="I23" s="644">
        <f t="shared" si="0"/>
        <v>694</v>
      </c>
      <c r="J23" s="644">
        <f t="shared" si="1"/>
        <v>69400</v>
      </c>
      <c r="K23" s="644">
        <f t="shared" si="2"/>
        <v>0.0694</v>
      </c>
      <c r="L23" s="630">
        <v>180093</v>
      </c>
      <c r="M23" s="631">
        <v>177728</v>
      </c>
      <c r="N23" s="631">
        <f t="shared" si="3"/>
        <v>2365</v>
      </c>
      <c r="O23" s="631">
        <f t="shared" si="4"/>
        <v>236500</v>
      </c>
      <c r="P23" s="631">
        <f t="shared" si="5"/>
        <v>0.2365</v>
      </c>
      <c r="Q23" s="183"/>
    </row>
    <row r="24" spans="1:17" ht="18" customHeight="1">
      <c r="A24" s="193">
        <v>13</v>
      </c>
      <c r="B24" s="194" t="s">
        <v>218</v>
      </c>
      <c r="C24" s="195">
        <v>4865131</v>
      </c>
      <c r="D24" s="199" t="s">
        <v>13</v>
      </c>
      <c r="E24" s="313" t="s">
        <v>364</v>
      </c>
      <c r="F24" s="200">
        <v>100</v>
      </c>
      <c r="G24" s="630">
        <v>6420</v>
      </c>
      <c r="H24" s="631">
        <v>6042</v>
      </c>
      <c r="I24" s="644">
        <f t="shared" si="0"/>
        <v>378</v>
      </c>
      <c r="J24" s="644">
        <f t="shared" si="1"/>
        <v>37800</v>
      </c>
      <c r="K24" s="644">
        <f t="shared" si="2"/>
        <v>0.0378</v>
      </c>
      <c r="L24" s="630">
        <v>218019</v>
      </c>
      <c r="M24" s="631">
        <v>216806</v>
      </c>
      <c r="N24" s="631">
        <f t="shared" si="3"/>
        <v>1213</v>
      </c>
      <c r="O24" s="631">
        <f t="shared" si="4"/>
        <v>121300</v>
      </c>
      <c r="P24" s="631">
        <f t="shared" si="5"/>
        <v>0.1213</v>
      </c>
      <c r="Q24" s="183"/>
    </row>
    <row r="25" spans="1:17" ht="18" customHeight="1">
      <c r="A25" s="193"/>
      <c r="B25" s="202" t="s">
        <v>219</v>
      </c>
      <c r="C25" s="195"/>
      <c r="D25" s="199"/>
      <c r="E25" s="313"/>
      <c r="F25" s="200"/>
      <c r="G25" s="723"/>
      <c r="H25" s="644"/>
      <c r="I25" s="644"/>
      <c r="J25" s="644"/>
      <c r="K25" s="644"/>
      <c r="L25" s="735"/>
      <c r="M25" s="643"/>
      <c r="N25" s="631"/>
      <c r="O25" s="631"/>
      <c r="P25" s="631"/>
      <c r="Q25" s="183"/>
    </row>
    <row r="26" spans="1:17" ht="18" customHeight="1">
      <c r="A26" s="193">
        <v>14</v>
      </c>
      <c r="B26" s="194" t="s">
        <v>220</v>
      </c>
      <c r="C26" s="195">
        <v>4865037</v>
      </c>
      <c r="D26" s="199" t="s">
        <v>13</v>
      </c>
      <c r="E26" s="313" t="s">
        <v>364</v>
      </c>
      <c r="F26" s="200">
        <v>1100</v>
      </c>
      <c r="G26" s="630">
        <v>0</v>
      </c>
      <c r="H26" s="631">
        <v>0</v>
      </c>
      <c r="I26" s="644">
        <f t="shared" si="0"/>
        <v>0</v>
      </c>
      <c r="J26" s="644">
        <f t="shared" si="1"/>
        <v>0</v>
      </c>
      <c r="K26" s="644">
        <f t="shared" si="2"/>
        <v>0</v>
      </c>
      <c r="L26" s="630">
        <v>48879</v>
      </c>
      <c r="M26" s="631">
        <v>47492</v>
      </c>
      <c r="N26" s="631">
        <f t="shared" si="3"/>
        <v>1387</v>
      </c>
      <c r="O26" s="631">
        <f t="shared" si="4"/>
        <v>1525700</v>
      </c>
      <c r="P26" s="631">
        <f t="shared" si="5"/>
        <v>1.5257</v>
      </c>
      <c r="Q26" s="183"/>
    </row>
    <row r="27" spans="1:17" ht="18" customHeight="1">
      <c r="A27" s="193">
        <v>15</v>
      </c>
      <c r="B27" s="194" t="s">
        <v>221</v>
      </c>
      <c r="C27" s="195">
        <v>4865038</v>
      </c>
      <c r="D27" s="199" t="s">
        <v>13</v>
      </c>
      <c r="E27" s="313" t="s">
        <v>364</v>
      </c>
      <c r="F27" s="200">
        <v>1000</v>
      </c>
      <c r="G27" s="630">
        <v>5168</v>
      </c>
      <c r="H27" s="631">
        <v>4948</v>
      </c>
      <c r="I27" s="644">
        <f t="shared" si="0"/>
        <v>220</v>
      </c>
      <c r="J27" s="644">
        <f t="shared" si="1"/>
        <v>220000</v>
      </c>
      <c r="K27" s="644">
        <f t="shared" si="2"/>
        <v>0.22</v>
      </c>
      <c r="L27" s="630">
        <v>36122</v>
      </c>
      <c r="M27" s="631">
        <v>36121</v>
      </c>
      <c r="N27" s="631">
        <f t="shared" si="3"/>
        <v>1</v>
      </c>
      <c r="O27" s="631">
        <f t="shared" si="4"/>
        <v>1000</v>
      </c>
      <c r="P27" s="631">
        <f t="shared" si="5"/>
        <v>0.001</v>
      </c>
      <c r="Q27" s="183"/>
    </row>
    <row r="28" spans="1:17" ht="18" customHeight="1">
      <c r="A28" s="193">
        <v>16</v>
      </c>
      <c r="B28" s="194" t="s">
        <v>222</v>
      </c>
      <c r="C28" s="195">
        <v>4865039</v>
      </c>
      <c r="D28" s="199" t="s">
        <v>13</v>
      </c>
      <c r="E28" s="313" t="s">
        <v>364</v>
      </c>
      <c r="F28" s="200">
        <v>1100</v>
      </c>
      <c r="G28" s="630">
        <v>0</v>
      </c>
      <c r="H28" s="631">
        <v>0</v>
      </c>
      <c r="I28" s="644">
        <f t="shared" si="0"/>
        <v>0</v>
      </c>
      <c r="J28" s="644">
        <f t="shared" si="1"/>
        <v>0</v>
      </c>
      <c r="K28" s="644">
        <f t="shared" si="2"/>
        <v>0</v>
      </c>
      <c r="L28" s="630">
        <v>118071</v>
      </c>
      <c r="M28" s="631">
        <v>116608</v>
      </c>
      <c r="N28" s="631">
        <f t="shared" si="3"/>
        <v>1463</v>
      </c>
      <c r="O28" s="631">
        <f t="shared" si="4"/>
        <v>1609300</v>
      </c>
      <c r="P28" s="631">
        <f t="shared" si="5"/>
        <v>1.6093</v>
      </c>
      <c r="Q28" s="183"/>
    </row>
    <row r="29" spans="1:17" ht="18" customHeight="1">
      <c r="A29" s="193">
        <v>17</v>
      </c>
      <c r="B29" s="197" t="s">
        <v>223</v>
      </c>
      <c r="C29" s="195">
        <v>4865040</v>
      </c>
      <c r="D29" s="199" t="s">
        <v>13</v>
      </c>
      <c r="E29" s="313" t="s">
        <v>364</v>
      </c>
      <c r="F29" s="200">
        <v>1000</v>
      </c>
      <c r="G29" s="630">
        <v>7674</v>
      </c>
      <c r="H29" s="631">
        <v>7646</v>
      </c>
      <c r="I29" s="644">
        <f t="shared" si="0"/>
        <v>28</v>
      </c>
      <c r="J29" s="644">
        <f t="shared" si="1"/>
        <v>28000</v>
      </c>
      <c r="K29" s="644">
        <f t="shared" si="2"/>
        <v>0.028</v>
      </c>
      <c r="L29" s="630">
        <v>48093</v>
      </c>
      <c r="M29" s="631">
        <v>48092</v>
      </c>
      <c r="N29" s="631">
        <f t="shared" si="3"/>
        <v>1</v>
      </c>
      <c r="O29" s="631">
        <f t="shared" si="4"/>
        <v>1000</v>
      </c>
      <c r="P29" s="631">
        <f t="shared" si="5"/>
        <v>0.001</v>
      </c>
      <c r="Q29" s="183"/>
    </row>
    <row r="30" spans="1:17" ht="18" customHeight="1">
      <c r="A30" s="193"/>
      <c r="B30" s="202"/>
      <c r="C30" s="195"/>
      <c r="D30" s="199"/>
      <c r="E30" s="313"/>
      <c r="F30" s="200"/>
      <c r="G30" s="723"/>
      <c r="H30" s="643"/>
      <c r="I30" s="643"/>
      <c r="J30" s="643"/>
      <c r="K30" s="645">
        <f>SUM(K26:K29)</f>
        <v>0.248</v>
      </c>
      <c r="L30" s="728"/>
      <c r="M30" s="643"/>
      <c r="N30" s="631"/>
      <c r="O30" s="631"/>
      <c r="P30" s="701">
        <f>SUM(P26:P29)</f>
        <v>3.137</v>
      </c>
      <c r="Q30" s="183"/>
    </row>
    <row r="31" spans="1:17" ht="18" customHeight="1">
      <c r="A31" s="193"/>
      <c r="B31" s="201" t="s">
        <v>124</v>
      </c>
      <c r="C31" s="195"/>
      <c r="D31" s="196"/>
      <c r="E31" s="313"/>
      <c r="F31" s="200"/>
      <c r="G31" s="723"/>
      <c r="H31" s="643"/>
      <c r="I31" s="643"/>
      <c r="J31" s="643"/>
      <c r="K31" s="643"/>
      <c r="L31" s="728"/>
      <c r="M31" s="643"/>
      <c r="N31" s="631"/>
      <c r="O31" s="631"/>
      <c r="P31" s="631"/>
      <c r="Q31" s="183"/>
    </row>
    <row r="32" spans="1:17" ht="18" customHeight="1">
      <c r="A32" s="193">
        <v>18</v>
      </c>
      <c r="B32" s="194" t="s">
        <v>192</v>
      </c>
      <c r="C32" s="195">
        <v>4865140</v>
      </c>
      <c r="D32" s="199" t="s">
        <v>13</v>
      </c>
      <c r="E32" s="313" t="s">
        <v>364</v>
      </c>
      <c r="F32" s="200">
        <v>100</v>
      </c>
      <c r="G32" s="630">
        <v>705618</v>
      </c>
      <c r="H32" s="631">
        <v>693017</v>
      </c>
      <c r="I32" s="643">
        <f t="shared" si="0"/>
        <v>12601</v>
      </c>
      <c r="J32" s="643">
        <f t="shared" si="1"/>
        <v>1260100</v>
      </c>
      <c r="K32" s="643">
        <f t="shared" si="2"/>
        <v>1.2601</v>
      </c>
      <c r="L32" s="630">
        <v>43485</v>
      </c>
      <c r="M32" s="631">
        <v>43485</v>
      </c>
      <c r="N32" s="631">
        <f t="shared" si="3"/>
        <v>0</v>
      </c>
      <c r="O32" s="631">
        <f t="shared" si="4"/>
        <v>0</v>
      </c>
      <c r="P32" s="631">
        <f t="shared" si="5"/>
        <v>0</v>
      </c>
      <c r="Q32" s="183"/>
    </row>
    <row r="33" spans="1:17" ht="18" customHeight="1">
      <c r="A33" s="193">
        <v>19</v>
      </c>
      <c r="B33" s="194" t="s">
        <v>193</v>
      </c>
      <c r="C33" s="195">
        <v>4864852</v>
      </c>
      <c r="D33" s="199" t="s">
        <v>13</v>
      </c>
      <c r="E33" s="313" t="s">
        <v>364</v>
      </c>
      <c r="F33" s="200">
        <v>1000</v>
      </c>
      <c r="G33" s="630">
        <v>2599</v>
      </c>
      <c r="H33" s="631">
        <v>2174</v>
      </c>
      <c r="I33" s="643">
        <f>G33-H33</f>
        <v>425</v>
      </c>
      <c r="J33" s="643">
        <f t="shared" si="1"/>
        <v>425000</v>
      </c>
      <c r="K33" s="643">
        <f t="shared" si="2"/>
        <v>0.425</v>
      </c>
      <c r="L33" s="630">
        <v>935</v>
      </c>
      <c r="M33" s="631">
        <v>908</v>
      </c>
      <c r="N33" s="631">
        <f>L33-M33</f>
        <v>27</v>
      </c>
      <c r="O33" s="631">
        <f t="shared" si="4"/>
        <v>27000</v>
      </c>
      <c r="P33" s="631">
        <f t="shared" si="5"/>
        <v>0.027</v>
      </c>
      <c r="Q33" s="183"/>
    </row>
    <row r="34" spans="1:17" ht="18" customHeight="1">
      <c r="A34" s="193">
        <v>20</v>
      </c>
      <c r="B34" s="197" t="s">
        <v>194</v>
      </c>
      <c r="C34" s="195">
        <v>4865142</v>
      </c>
      <c r="D34" s="199" t="s">
        <v>13</v>
      </c>
      <c r="E34" s="313" t="s">
        <v>364</v>
      </c>
      <c r="F34" s="200">
        <v>100</v>
      </c>
      <c r="G34" s="630">
        <v>719509</v>
      </c>
      <c r="H34" s="631">
        <v>703984</v>
      </c>
      <c r="I34" s="643">
        <f>G34-H34</f>
        <v>15525</v>
      </c>
      <c r="J34" s="643">
        <f t="shared" si="1"/>
        <v>1552500</v>
      </c>
      <c r="K34" s="643">
        <f t="shared" si="2"/>
        <v>1.5525</v>
      </c>
      <c r="L34" s="630">
        <v>38222</v>
      </c>
      <c r="M34" s="631">
        <v>38222</v>
      </c>
      <c r="N34" s="631">
        <f>L34-M34</f>
        <v>0</v>
      </c>
      <c r="O34" s="631">
        <f t="shared" si="4"/>
        <v>0</v>
      </c>
      <c r="P34" s="631">
        <f t="shared" si="5"/>
        <v>0</v>
      </c>
      <c r="Q34" s="183"/>
    </row>
    <row r="35" spans="1:17" ht="18" customHeight="1">
      <c r="A35" s="193"/>
      <c r="B35" s="202" t="s">
        <v>198</v>
      </c>
      <c r="C35" s="195"/>
      <c r="D35" s="199"/>
      <c r="E35" s="313"/>
      <c r="F35" s="200"/>
      <c r="G35" s="723"/>
      <c r="H35" s="643"/>
      <c r="I35" s="643"/>
      <c r="J35" s="643"/>
      <c r="K35" s="643"/>
      <c r="L35" s="728"/>
      <c r="M35" s="643"/>
      <c r="N35" s="631"/>
      <c r="O35" s="631"/>
      <c r="P35" s="631"/>
      <c r="Q35" s="183"/>
    </row>
    <row r="36" spans="1:17" ht="18" customHeight="1">
      <c r="A36" s="193">
        <v>21</v>
      </c>
      <c r="B36" s="194" t="s">
        <v>384</v>
      </c>
      <c r="C36" s="195">
        <v>4865103</v>
      </c>
      <c r="D36" s="199" t="s">
        <v>13</v>
      </c>
      <c r="E36" s="196" t="s">
        <v>14</v>
      </c>
      <c r="F36" s="200">
        <v>100</v>
      </c>
      <c r="G36" s="630">
        <v>13240</v>
      </c>
      <c r="H36" s="631">
        <v>11613</v>
      </c>
      <c r="I36" s="644">
        <f>G36-H36</f>
        <v>1627</v>
      </c>
      <c r="J36" s="644">
        <f>$F36*I36</f>
        <v>162700</v>
      </c>
      <c r="K36" s="644">
        <f>J36/1000000</f>
        <v>0.1627</v>
      </c>
      <c r="L36" s="630">
        <v>2451</v>
      </c>
      <c r="M36" s="631">
        <v>2413</v>
      </c>
      <c r="N36" s="631">
        <f>L36-M36</f>
        <v>38</v>
      </c>
      <c r="O36" s="631">
        <f>$F36*N36</f>
        <v>3800</v>
      </c>
      <c r="P36" s="631">
        <f>O36/1000000</f>
        <v>0.0038</v>
      </c>
      <c r="Q36" s="567"/>
    </row>
    <row r="37" spans="1:17" ht="18" customHeight="1">
      <c r="A37" s="193">
        <v>22</v>
      </c>
      <c r="B37" s="194" t="s">
        <v>225</v>
      </c>
      <c r="C37" s="195">
        <v>4865132</v>
      </c>
      <c r="D37" s="199" t="s">
        <v>13</v>
      </c>
      <c r="E37" s="313" t="s">
        <v>364</v>
      </c>
      <c r="F37" s="200">
        <v>100</v>
      </c>
      <c r="G37" s="630">
        <v>12710</v>
      </c>
      <c r="H37" s="631">
        <v>10476</v>
      </c>
      <c r="I37" s="644">
        <f t="shared" si="0"/>
        <v>2234</v>
      </c>
      <c r="J37" s="644">
        <f t="shared" si="1"/>
        <v>223400</v>
      </c>
      <c r="K37" s="644">
        <f t="shared" si="2"/>
        <v>0.2234</v>
      </c>
      <c r="L37" s="630">
        <v>606081</v>
      </c>
      <c r="M37" s="631">
        <v>603832</v>
      </c>
      <c r="N37" s="631">
        <f t="shared" si="3"/>
        <v>2249</v>
      </c>
      <c r="O37" s="631">
        <f t="shared" si="4"/>
        <v>224900</v>
      </c>
      <c r="P37" s="631">
        <f t="shared" si="5"/>
        <v>0.2249</v>
      </c>
      <c r="Q37" s="183"/>
    </row>
    <row r="38" spans="1:17" ht="18" customHeight="1" thickBot="1">
      <c r="A38" s="204">
        <v>23</v>
      </c>
      <c r="B38" s="213" t="s">
        <v>226</v>
      </c>
      <c r="C38" s="206">
        <v>4864803</v>
      </c>
      <c r="D38" s="208" t="s">
        <v>13</v>
      </c>
      <c r="E38" s="205" t="s">
        <v>364</v>
      </c>
      <c r="F38" s="214">
        <v>100</v>
      </c>
      <c r="G38" s="724">
        <v>84571</v>
      </c>
      <c r="H38" s="641">
        <v>82092</v>
      </c>
      <c r="I38" s="646">
        <f>G38-H38</f>
        <v>2479</v>
      </c>
      <c r="J38" s="646">
        <f t="shared" si="1"/>
        <v>247900</v>
      </c>
      <c r="K38" s="646">
        <f t="shared" si="2"/>
        <v>0.2479</v>
      </c>
      <c r="L38" s="630">
        <v>165295</v>
      </c>
      <c r="M38" s="641">
        <v>162638</v>
      </c>
      <c r="N38" s="641">
        <f>L38-M38</f>
        <v>2657</v>
      </c>
      <c r="O38" s="641">
        <f t="shared" si="4"/>
        <v>265700</v>
      </c>
      <c r="P38" s="676">
        <f t="shared" si="5"/>
        <v>0.2657</v>
      </c>
      <c r="Q38" s="184"/>
    </row>
    <row r="39" spans="1:17" ht="18" customHeight="1" thickTop="1">
      <c r="A39" s="192"/>
      <c r="B39" s="194"/>
      <c r="C39" s="195"/>
      <c r="D39" s="196"/>
      <c r="E39" s="313"/>
      <c r="F39" s="195"/>
      <c r="G39" s="725"/>
      <c r="H39" s="643"/>
      <c r="I39" s="81"/>
      <c r="J39" s="81"/>
      <c r="K39" s="81"/>
      <c r="L39" s="736"/>
      <c r="M39" s="643"/>
      <c r="N39" s="81"/>
      <c r="O39" s="81"/>
      <c r="P39" s="81"/>
      <c r="Q39" s="27"/>
    </row>
    <row r="40" spans="1:17" ht="21" customHeight="1" thickBot="1">
      <c r="A40" s="218"/>
      <c r="B40" s="552"/>
      <c r="C40" s="206"/>
      <c r="D40" s="208"/>
      <c r="E40" s="205"/>
      <c r="F40" s="206"/>
      <c r="G40" s="726"/>
      <c r="H40" s="646"/>
      <c r="I40" s="91"/>
      <c r="J40" s="91"/>
      <c r="K40" s="91"/>
      <c r="L40" s="646"/>
      <c r="M40" s="646"/>
      <c r="N40" s="91"/>
      <c r="O40" s="91"/>
      <c r="P40" s="91"/>
      <c r="Q40" s="221" t="str">
        <f>NDPL!Q1</f>
        <v>MARCH-2011</v>
      </c>
    </row>
    <row r="41" spans="1:17" ht="21.75" customHeight="1" thickTop="1">
      <c r="A41" s="190"/>
      <c r="B41" s="556" t="s">
        <v>366</v>
      </c>
      <c r="C41" s="195"/>
      <c r="D41" s="196"/>
      <c r="E41" s="313"/>
      <c r="F41" s="195"/>
      <c r="G41" s="727"/>
      <c r="H41" s="643"/>
      <c r="I41" s="81"/>
      <c r="J41" s="81"/>
      <c r="K41" s="81"/>
      <c r="L41" s="727"/>
      <c r="M41" s="643"/>
      <c r="N41" s="81"/>
      <c r="O41" s="81"/>
      <c r="P41" s="557"/>
      <c r="Q41" s="558"/>
    </row>
    <row r="42" spans="1:17" ht="18" customHeight="1">
      <c r="A42" s="193"/>
      <c r="B42" s="201" t="s">
        <v>201</v>
      </c>
      <c r="C42" s="195"/>
      <c r="D42" s="196"/>
      <c r="E42" s="313"/>
      <c r="F42" s="200"/>
      <c r="G42" s="723"/>
      <c r="H42" s="643"/>
      <c r="I42" s="81"/>
      <c r="J42" s="81"/>
      <c r="K42" s="81"/>
      <c r="L42" s="728"/>
      <c r="M42" s="643"/>
      <c r="N42" s="81"/>
      <c r="O42" s="81"/>
      <c r="P42" s="81"/>
      <c r="Q42" s="183"/>
    </row>
    <row r="43" spans="1:17" ht="25.5">
      <c r="A43" s="193">
        <v>24</v>
      </c>
      <c r="B43" s="203" t="s">
        <v>227</v>
      </c>
      <c r="C43" s="195">
        <v>4865133</v>
      </c>
      <c r="D43" s="199" t="s">
        <v>13</v>
      </c>
      <c r="E43" s="313" t="s">
        <v>364</v>
      </c>
      <c r="F43" s="200">
        <v>-100</v>
      </c>
      <c r="G43" s="630">
        <v>154597</v>
      </c>
      <c r="H43" s="631">
        <v>149182</v>
      </c>
      <c r="I43" s="631">
        <f t="shared" si="0"/>
        <v>5415</v>
      </c>
      <c r="J43" s="631">
        <f t="shared" si="1"/>
        <v>-541500</v>
      </c>
      <c r="K43" s="631">
        <f t="shared" si="2"/>
        <v>-0.5415</v>
      </c>
      <c r="L43" s="630">
        <v>25378</v>
      </c>
      <c r="M43" s="631">
        <v>24913</v>
      </c>
      <c r="N43" s="631">
        <f t="shared" si="3"/>
        <v>465</v>
      </c>
      <c r="O43" s="631">
        <f t="shared" si="4"/>
        <v>-46500</v>
      </c>
      <c r="P43" s="631">
        <f t="shared" si="5"/>
        <v>-0.0465</v>
      </c>
      <c r="Q43" s="183"/>
    </row>
    <row r="44" spans="1:17" ht="18" customHeight="1">
      <c r="A44" s="193"/>
      <c r="B44" s="201" t="s">
        <v>203</v>
      </c>
      <c r="C44" s="195"/>
      <c r="D44" s="199"/>
      <c r="E44" s="313"/>
      <c r="F44" s="200"/>
      <c r="G44" s="723"/>
      <c r="H44" s="643"/>
      <c r="I44" s="631"/>
      <c r="J44" s="631"/>
      <c r="K44" s="631"/>
      <c r="L44" s="728"/>
      <c r="M44" s="643"/>
      <c r="N44" s="631"/>
      <c r="O44" s="631"/>
      <c r="P44" s="631"/>
      <c r="Q44" s="183"/>
    </row>
    <row r="45" spans="1:17" ht="18" customHeight="1">
      <c r="A45" s="193">
        <v>25</v>
      </c>
      <c r="B45" s="194" t="s">
        <v>187</v>
      </c>
      <c r="C45" s="195">
        <v>4865076</v>
      </c>
      <c r="D45" s="199" t="s">
        <v>13</v>
      </c>
      <c r="E45" s="313" t="s">
        <v>364</v>
      </c>
      <c r="F45" s="200">
        <v>100</v>
      </c>
      <c r="G45" s="630">
        <v>728</v>
      </c>
      <c r="H45" s="631">
        <v>672</v>
      </c>
      <c r="I45" s="631">
        <f t="shared" si="0"/>
        <v>56</v>
      </c>
      <c r="J45" s="631">
        <f t="shared" si="1"/>
        <v>5600</v>
      </c>
      <c r="K45" s="631">
        <f t="shared" si="2"/>
        <v>0.0056</v>
      </c>
      <c r="L45" s="630">
        <v>11343</v>
      </c>
      <c r="M45" s="631">
        <v>11153</v>
      </c>
      <c r="N45" s="631">
        <f t="shared" si="3"/>
        <v>190</v>
      </c>
      <c r="O45" s="631">
        <f t="shared" si="4"/>
        <v>19000</v>
      </c>
      <c r="P45" s="631">
        <f t="shared" si="5"/>
        <v>0.019</v>
      </c>
      <c r="Q45" s="183"/>
    </row>
    <row r="46" spans="1:17" ht="18" customHeight="1">
      <c r="A46" s="193">
        <v>26</v>
      </c>
      <c r="B46" s="197" t="s">
        <v>204</v>
      </c>
      <c r="C46" s="195">
        <v>4865077</v>
      </c>
      <c r="D46" s="199" t="s">
        <v>13</v>
      </c>
      <c r="E46" s="313" t="s">
        <v>364</v>
      </c>
      <c r="F46" s="200">
        <v>100</v>
      </c>
      <c r="G46" s="723"/>
      <c r="H46" s="643"/>
      <c r="I46" s="631">
        <f t="shared" si="0"/>
        <v>0</v>
      </c>
      <c r="J46" s="631">
        <f t="shared" si="1"/>
        <v>0</v>
      </c>
      <c r="K46" s="631">
        <f t="shared" si="2"/>
        <v>0</v>
      </c>
      <c r="L46" s="735"/>
      <c r="M46" s="643"/>
      <c r="N46" s="631">
        <f t="shared" si="3"/>
        <v>0</v>
      </c>
      <c r="O46" s="631">
        <f t="shared" si="4"/>
        <v>0</v>
      </c>
      <c r="P46" s="631">
        <f t="shared" si="5"/>
        <v>0</v>
      </c>
      <c r="Q46" s="183"/>
    </row>
    <row r="47" spans="1:17" ht="18" customHeight="1">
      <c r="A47" s="193"/>
      <c r="B47" s="201" t="s">
        <v>177</v>
      </c>
      <c r="C47" s="195"/>
      <c r="D47" s="199"/>
      <c r="E47" s="313"/>
      <c r="F47" s="200"/>
      <c r="G47" s="723"/>
      <c r="H47" s="643"/>
      <c r="I47" s="631"/>
      <c r="J47" s="631"/>
      <c r="K47" s="631"/>
      <c r="L47" s="728"/>
      <c r="M47" s="643"/>
      <c r="N47" s="631"/>
      <c r="O47" s="631"/>
      <c r="P47" s="631"/>
      <c r="Q47" s="183"/>
    </row>
    <row r="48" spans="1:17" ht="18" customHeight="1">
      <c r="A48" s="193">
        <v>27</v>
      </c>
      <c r="B48" s="194" t="s">
        <v>195</v>
      </c>
      <c r="C48" s="195">
        <v>4865093</v>
      </c>
      <c r="D48" s="199" t="s">
        <v>13</v>
      </c>
      <c r="E48" s="313" t="s">
        <v>364</v>
      </c>
      <c r="F48" s="200">
        <v>100</v>
      </c>
      <c r="G48" s="630">
        <v>13278</v>
      </c>
      <c r="H48" s="631">
        <v>10831</v>
      </c>
      <c r="I48" s="631">
        <f t="shared" si="0"/>
        <v>2447</v>
      </c>
      <c r="J48" s="631">
        <f t="shared" si="1"/>
        <v>244700</v>
      </c>
      <c r="K48" s="631">
        <f t="shared" si="2"/>
        <v>0.2447</v>
      </c>
      <c r="L48" s="630">
        <v>48622</v>
      </c>
      <c r="M48" s="631">
        <v>48622</v>
      </c>
      <c r="N48" s="631">
        <f t="shared" si="3"/>
        <v>0</v>
      </c>
      <c r="O48" s="631">
        <f t="shared" si="4"/>
        <v>0</v>
      </c>
      <c r="P48" s="631">
        <f t="shared" si="5"/>
        <v>0</v>
      </c>
      <c r="Q48" s="183"/>
    </row>
    <row r="49" spans="1:17" ht="19.5" customHeight="1">
      <c r="A49" s="193">
        <v>28</v>
      </c>
      <c r="B49" s="197" t="s">
        <v>196</v>
      </c>
      <c r="C49" s="195">
        <v>4865094</v>
      </c>
      <c r="D49" s="199" t="s">
        <v>13</v>
      </c>
      <c r="E49" s="313" t="s">
        <v>364</v>
      </c>
      <c r="F49" s="200">
        <v>100</v>
      </c>
      <c r="G49" s="630">
        <v>13329</v>
      </c>
      <c r="H49" s="631">
        <v>12007</v>
      </c>
      <c r="I49" s="631">
        <f>G49-H49</f>
        <v>1322</v>
      </c>
      <c r="J49" s="631">
        <f t="shared" si="1"/>
        <v>132200</v>
      </c>
      <c r="K49" s="631">
        <f t="shared" si="2"/>
        <v>0.1322</v>
      </c>
      <c r="L49" s="630">
        <v>47642</v>
      </c>
      <c r="M49" s="631">
        <v>47390</v>
      </c>
      <c r="N49" s="631">
        <f>L49-M49</f>
        <v>252</v>
      </c>
      <c r="O49" s="631">
        <f t="shared" si="4"/>
        <v>25200</v>
      </c>
      <c r="P49" s="631">
        <f t="shared" si="5"/>
        <v>0.0252</v>
      </c>
      <c r="Q49" s="183"/>
    </row>
    <row r="50" spans="1:17" ht="51">
      <c r="A50" s="193">
        <v>29</v>
      </c>
      <c r="B50" s="203" t="s">
        <v>224</v>
      </c>
      <c r="C50" s="195">
        <v>4865144</v>
      </c>
      <c r="D50" s="199" t="s">
        <v>13</v>
      </c>
      <c r="E50" s="313" t="s">
        <v>364</v>
      </c>
      <c r="F50" s="200">
        <v>200</v>
      </c>
      <c r="G50" s="728">
        <v>31508</v>
      </c>
      <c r="H50" s="643">
        <v>31266</v>
      </c>
      <c r="I50" s="643">
        <f t="shared" si="0"/>
        <v>242</v>
      </c>
      <c r="J50" s="643">
        <f t="shared" si="1"/>
        <v>48400</v>
      </c>
      <c r="K50" s="643">
        <f t="shared" si="2"/>
        <v>0.0484</v>
      </c>
      <c r="L50" s="728">
        <v>100697</v>
      </c>
      <c r="M50" s="643">
        <v>100688</v>
      </c>
      <c r="N50" s="643">
        <f t="shared" si="3"/>
        <v>9</v>
      </c>
      <c r="O50" s="643">
        <f t="shared" si="4"/>
        <v>1800</v>
      </c>
      <c r="P50" s="643">
        <f t="shared" si="5"/>
        <v>0.0018</v>
      </c>
      <c r="Q50" s="714" t="s">
        <v>398</v>
      </c>
    </row>
    <row r="51" spans="1:17" ht="18" customHeight="1">
      <c r="A51" s="193"/>
      <c r="B51" s="201" t="s">
        <v>187</v>
      </c>
      <c r="C51" s="195"/>
      <c r="D51" s="199"/>
      <c r="E51" s="196"/>
      <c r="F51" s="200"/>
      <c r="G51" s="630"/>
      <c r="H51" s="631"/>
      <c r="I51" s="631"/>
      <c r="J51" s="631"/>
      <c r="K51" s="631"/>
      <c r="L51" s="728"/>
      <c r="M51" s="643"/>
      <c r="N51" s="631"/>
      <c r="O51" s="631"/>
      <c r="P51" s="631"/>
      <c r="Q51" s="183"/>
    </row>
    <row r="52" spans="1:17" ht="18" customHeight="1">
      <c r="A52" s="193">
        <v>30</v>
      </c>
      <c r="B52" s="194" t="s">
        <v>188</v>
      </c>
      <c r="C52" s="195">
        <v>4865143</v>
      </c>
      <c r="D52" s="199" t="s">
        <v>13</v>
      </c>
      <c r="E52" s="196" t="s">
        <v>14</v>
      </c>
      <c r="F52" s="200">
        <v>-100</v>
      </c>
      <c r="G52" s="630">
        <v>980806</v>
      </c>
      <c r="H52" s="631">
        <v>983755</v>
      </c>
      <c r="I52" s="631">
        <f t="shared" si="0"/>
        <v>-2949</v>
      </c>
      <c r="J52" s="631">
        <f t="shared" si="1"/>
        <v>294900</v>
      </c>
      <c r="K52" s="631">
        <f t="shared" si="2"/>
        <v>0.2949</v>
      </c>
      <c r="L52" s="630">
        <v>858865</v>
      </c>
      <c r="M52" s="631">
        <v>859235</v>
      </c>
      <c r="N52" s="631">
        <f t="shared" si="3"/>
        <v>-370</v>
      </c>
      <c r="O52" s="631">
        <f t="shared" si="4"/>
        <v>37000</v>
      </c>
      <c r="P52" s="631">
        <f t="shared" si="5"/>
        <v>0.037</v>
      </c>
      <c r="Q52" s="183"/>
    </row>
    <row r="53" spans="1:23" ht="18" customHeight="1" thickBot="1">
      <c r="A53" s="204"/>
      <c r="B53" s="205"/>
      <c r="C53" s="206"/>
      <c r="D53" s="207"/>
      <c r="E53" s="208"/>
      <c r="F53" s="209"/>
      <c r="G53" s="729"/>
      <c r="H53" s="730"/>
      <c r="I53" s="211"/>
      <c r="J53" s="211"/>
      <c r="K53" s="211"/>
      <c r="L53" s="737"/>
      <c r="M53" s="730"/>
      <c r="N53" s="211"/>
      <c r="O53" s="211"/>
      <c r="P53" s="211"/>
      <c r="Q53" s="216"/>
      <c r="R53" s="95"/>
      <c r="S53" s="95"/>
      <c r="T53" s="95"/>
      <c r="U53" s="95"/>
      <c r="V53" s="95"/>
      <c r="W53" s="95"/>
    </row>
    <row r="54" spans="1:23" ht="15.75" customHeight="1" thickTop="1">
      <c r="A54" s="94"/>
      <c r="B54" s="94"/>
      <c r="C54" s="94"/>
      <c r="D54" s="94"/>
      <c r="E54" s="94"/>
      <c r="F54" s="94"/>
      <c r="G54" s="731"/>
      <c r="H54" s="731"/>
      <c r="I54" s="94"/>
      <c r="J54" s="94"/>
      <c r="K54" s="94"/>
      <c r="L54" s="731"/>
      <c r="M54" s="731"/>
      <c r="N54" s="94"/>
      <c r="O54" s="94"/>
      <c r="P54" s="94"/>
      <c r="Q54" s="95"/>
      <c r="R54" s="95"/>
      <c r="S54" s="95"/>
      <c r="T54" s="95"/>
      <c r="U54" s="95"/>
      <c r="V54" s="95"/>
      <c r="W54" s="95"/>
    </row>
    <row r="55" spans="1:23" ht="24" thickBot="1">
      <c r="A55" s="541" t="s">
        <v>385</v>
      </c>
      <c r="G55" s="539"/>
      <c r="H55" s="539"/>
      <c r="I55" s="58" t="s">
        <v>8</v>
      </c>
      <c r="J55" s="21"/>
      <c r="K55" s="21"/>
      <c r="L55" s="539"/>
      <c r="M55" s="539"/>
      <c r="N55" s="58" t="s">
        <v>7</v>
      </c>
      <c r="O55" s="21"/>
      <c r="P55" s="21"/>
      <c r="R55" s="95"/>
      <c r="S55" s="95"/>
      <c r="T55" s="95"/>
      <c r="U55" s="95"/>
      <c r="V55" s="95"/>
      <c r="W55" s="95"/>
    </row>
    <row r="56" spans="1:23" ht="73.5" thickBot="1" thickTop="1">
      <c r="A56" s="43" t="s">
        <v>9</v>
      </c>
      <c r="B56" s="40" t="s">
        <v>10</v>
      </c>
      <c r="C56" s="41" t="s">
        <v>1</v>
      </c>
      <c r="D56" s="41" t="s">
        <v>2</v>
      </c>
      <c r="E56" s="41" t="s">
        <v>3</v>
      </c>
      <c r="F56" s="41" t="s">
        <v>11</v>
      </c>
      <c r="G56" s="732" t="str">
        <f>G5</f>
        <v>FINAL READING 01/04/11</v>
      </c>
      <c r="H56" s="733" t="str">
        <f>H5</f>
        <v>INTIAL READING 01/03/11</v>
      </c>
      <c r="I56" s="41" t="s">
        <v>4</v>
      </c>
      <c r="J56" s="41" t="s">
        <v>5</v>
      </c>
      <c r="K56" s="41" t="s">
        <v>6</v>
      </c>
      <c r="L56" s="732" t="str">
        <f>G56</f>
        <v>FINAL READING 01/04/11</v>
      </c>
      <c r="M56" s="733" t="str">
        <f>H56</f>
        <v>INTIAL READING 01/03/11</v>
      </c>
      <c r="N56" s="41" t="s">
        <v>4</v>
      </c>
      <c r="O56" s="41" t="s">
        <v>5</v>
      </c>
      <c r="P56" s="41" t="s">
        <v>6</v>
      </c>
      <c r="Q56" s="217" t="s">
        <v>327</v>
      </c>
      <c r="R56" s="95"/>
      <c r="S56" s="95"/>
      <c r="T56" s="95"/>
      <c r="U56" s="95"/>
      <c r="V56" s="95"/>
      <c r="W56" s="95"/>
    </row>
    <row r="57" spans="1:23" ht="15.75" customHeight="1" thickTop="1">
      <c r="A57" s="559"/>
      <c r="B57" s="560"/>
      <c r="C57" s="560"/>
      <c r="D57" s="560"/>
      <c r="E57" s="560"/>
      <c r="F57" s="563"/>
      <c r="G57" s="642"/>
      <c r="H57" s="642"/>
      <c r="I57" s="560"/>
      <c r="J57" s="560"/>
      <c r="K57" s="563"/>
      <c r="L57" s="642"/>
      <c r="M57" s="642"/>
      <c r="N57" s="560"/>
      <c r="O57" s="560"/>
      <c r="P57" s="560"/>
      <c r="Q57" s="566"/>
      <c r="R57" s="95"/>
      <c r="S57" s="95"/>
      <c r="T57" s="95"/>
      <c r="U57" s="95"/>
      <c r="V57" s="95"/>
      <c r="W57" s="95"/>
    </row>
    <row r="58" spans="1:23" ht="15.75" customHeight="1">
      <c r="A58" s="561"/>
      <c r="B58" s="401" t="s">
        <v>381</v>
      </c>
      <c r="C58" s="440"/>
      <c r="D58" s="473"/>
      <c r="E58" s="429"/>
      <c r="F58" s="200"/>
      <c r="G58" s="734"/>
      <c r="H58" s="734"/>
      <c r="I58" s="562"/>
      <c r="J58" s="562"/>
      <c r="K58" s="562"/>
      <c r="L58" s="738"/>
      <c r="M58" s="734"/>
      <c r="N58" s="562"/>
      <c r="O58" s="562"/>
      <c r="P58" s="562"/>
      <c r="Q58" s="567"/>
      <c r="R58" s="95"/>
      <c r="S58" s="95"/>
      <c r="T58" s="95"/>
      <c r="U58" s="95"/>
      <c r="V58" s="95"/>
      <c r="W58" s="95"/>
    </row>
    <row r="59" spans="1:23" ht="15.75" customHeight="1">
      <c r="A59" s="565">
        <v>1</v>
      </c>
      <c r="B59" s="194" t="s">
        <v>382</v>
      </c>
      <c r="C59" s="195">
        <v>4902586</v>
      </c>
      <c r="D59" s="473" t="s">
        <v>13</v>
      </c>
      <c r="E59" s="429" t="s">
        <v>364</v>
      </c>
      <c r="F59" s="200">
        <v>-100</v>
      </c>
      <c r="G59" s="630">
        <v>999473</v>
      </c>
      <c r="H59" s="631">
        <v>999476</v>
      </c>
      <c r="I59" s="631">
        <f>G59-H59</f>
        <v>-3</v>
      </c>
      <c r="J59" s="631">
        <f>$F59*I59</f>
        <v>300</v>
      </c>
      <c r="K59" s="631">
        <f>J59/1000000</f>
        <v>0.0003</v>
      </c>
      <c r="L59" s="630">
        <v>1101</v>
      </c>
      <c r="M59" s="631">
        <v>1070</v>
      </c>
      <c r="N59" s="631">
        <f>L59-M59</f>
        <v>31</v>
      </c>
      <c r="O59" s="631">
        <f>$F59*N59</f>
        <v>-3100</v>
      </c>
      <c r="P59" s="631">
        <f>O59/1000000</f>
        <v>-0.0031</v>
      </c>
      <c r="Q59" s="567"/>
      <c r="R59" s="95"/>
      <c r="S59" s="95"/>
      <c r="T59" s="95"/>
      <c r="U59" s="95"/>
      <c r="V59" s="95"/>
      <c r="W59" s="95"/>
    </row>
    <row r="60" spans="1:23" ht="15.75" customHeight="1">
      <c r="A60" s="565">
        <v>2</v>
      </c>
      <c r="B60" s="194" t="s">
        <v>383</v>
      </c>
      <c r="C60" s="195">
        <v>4902587</v>
      </c>
      <c r="D60" s="473" t="s">
        <v>13</v>
      </c>
      <c r="E60" s="429" t="s">
        <v>364</v>
      </c>
      <c r="F60" s="200">
        <v>-100</v>
      </c>
      <c r="G60" s="630">
        <v>2865</v>
      </c>
      <c r="H60" s="631">
        <v>2431</v>
      </c>
      <c r="I60" s="631">
        <f>G60-H60</f>
        <v>434</v>
      </c>
      <c r="J60" s="631">
        <f>$F60*I60</f>
        <v>-43400</v>
      </c>
      <c r="K60" s="631">
        <f>J60/1000000</f>
        <v>-0.0434</v>
      </c>
      <c r="L60" s="630">
        <v>3599</v>
      </c>
      <c r="M60" s="631">
        <v>3342</v>
      </c>
      <c r="N60" s="631">
        <f>L60-M60</f>
        <v>257</v>
      </c>
      <c r="O60" s="631">
        <f>$F60*N60</f>
        <v>-25700</v>
      </c>
      <c r="P60" s="631">
        <f>O60/1000000</f>
        <v>-0.0257</v>
      </c>
      <c r="Q60" s="567"/>
      <c r="R60" s="95"/>
      <c r="S60" s="95"/>
      <c r="T60" s="95"/>
      <c r="U60" s="95"/>
      <c r="V60" s="95"/>
      <c r="W60" s="95"/>
    </row>
    <row r="61" spans="1:23" ht="15.75" customHeight="1" thickBot="1">
      <c r="A61" s="212"/>
      <c r="B61" s="210"/>
      <c r="C61" s="210"/>
      <c r="D61" s="210"/>
      <c r="E61" s="210"/>
      <c r="F61" s="564"/>
      <c r="G61" s="210"/>
      <c r="H61" s="210"/>
      <c r="I61" s="210"/>
      <c r="J61" s="210"/>
      <c r="K61" s="564"/>
      <c r="L61" s="210"/>
      <c r="M61" s="210"/>
      <c r="N61" s="210"/>
      <c r="O61" s="210"/>
      <c r="P61" s="210"/>
      <c r="Q61" s="216"/>
      <c r="R61" s="95"/>
      <c r="S61" s="95"/>
      <c r="T61" s="95"/>
      <c r="U61" s="95"/>
      <c r="V61" s="95"/>
      <c r="W61" s="95"/>
    </row>
    <row r="62" spans="1:23" ht="15.75" customHeight="1" thickTop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95"/>
      <c r="S62" s="95"/>
      <c r="T62" s="95"/>
      <c r="U62" s="95"/>
      <c r="V62" s="95"/>
      <c r="W62" s="95"/>
    </row>
    <row r="63" spans="1:23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95"/>
      <c r="W63" s="95"/>
    </row>
    <row r="64" spans="1:16" ht="25.5" customHeight="1">
      <c r="A64" s="215" t="s">
        <v>356</v>
      </c>
      <c r="B64" s="92"/>
      <c r="C64" s="93"/>
      <c r="D64" s="92"/>
      <c r="E64" s="92"/>
      <c r="F64" s="92"/>
      <c r="G64" s="92"/>
      <c r="H64" s="92"/>
      <c r="I64" s="92"/>
      <c r="J64" s="92"/>
      <c r="K64" s="702">
        <f>SUM(K9:K53)+SUM(K59:K61)-K30</f>
        <v>6.0908</v>
      </c>
      <c r="L64" s="703"/>
      <c r="M64" s="703"/>
      <c r="N64" s="703"/>
      <c r="O64" s="703"/>
      <c r="P64" s="702">
        <f>SUM(P9:P53)+SUM(P59:P61)-P30</f>
        <v>5.3185</v>
      </c>
    </row>
    <row r="65" spans="1:16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9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 hidden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23.25" customHeight="1" thickBot="1">
      <c r="A68" s="92"/>
      <c r="B68" s="92"/>
      <c r="C68" s="300"/>
      <c r="D68" s="92"/>
      <c r="E68" s="92"/>
      <c r="F68" s="92"/>
      <c r="G68" s="92"/>
      <c r="H68" s="92"/>
      <c r="I68" s="92"/>
      <c r="J68" s="301"/>
      <c r="K68" s="318" t="s">
        <v>357</v>
      </c>
      <c r="L68" s="92"/>
      <c r="M68" s="92"/>
      <c r="N68" s="92"/>
      <c r="O68" s="92"/>
      <c r="P68" s="318" t="s">
        <v>358</v>
      </c>
    </row>
    <row r="69" spans="1:17" ht="20.25">
      <c r="A69" s="297"/>
      <c r="B69" s="298"/>
      <c r="C69" s="215"/>
      <c r="D69" s="59"/>
      <c r="E69" s="59"/>
      <c r="F69" s="59"/>
      <c r="G69" s="59"/>
      <c r="H69" s="59"/>
      <c r="I69" s="59"/>
      <c r="J69" s="299"/>
      <c r="K69" s="298"/>
      <c r="L69" s="298"/>
      <c r="M69" s="298"/>
      <c r="N69" s="298"/>
      <c r="O69" s="298"/>
      <c r="P69" s="298"/>
      <c r="Q69" s="60"/>
    </row>
    <row r="70" spans="1:17" ht="20.25">
      <c r="A70" s="215" t="s">
        <v>354</v>
      </c>
      <c r="B70" s="215"/>
      <c r="C70" s="215"/>
      <c r="D70" s="292"/>
      <c r="E70" s="292"/>
      <c r="F70" s="292"/>
      <c r="G70" s="292"/>
      <c r="H70" s="292"/>
      <c r="I70" s="292"/>
      <c r="J70" s="292"/>
      <c r="K70" s="704">
        <f>K64</f>
        <v>6.0908</v>
      </c>
      <c r="L70" s="705"/>
      <c r="M70" s="705"/>
      <c r="N70" s="705"/>
      <c r="O70" s="705"/>
      <c r="P70" s="704">
        <f>P64</f>
        <v>5.3185</v>
      </c>
      <c r="Q70" s="61"/>
    </row>
    <row r="71" spans="1:17" ht="20.25">
      <c r="A71" s="215"/>
      <c r="B71" s="215"/>
      <c r="C71" s="215"/>
      <c r="D71" s="292"/>
      <c r="E71" s="292"/>
      <c r="F71" s="292"/>
      <c r="G71" s="292"/>
      <c r="H71" s="292"/>
      <c r="I71" s="294"/>
      <c r="J71" s="133"/>
      <c r="K71" s="80"/>
      <c r="L71" s="80"/>
      <c r="M71" s="80"/>
      <c r="N71" s="80"/>
      <c r="O71" s="80"/>
      <c r="P71" s="80"/>
      <c r="Q71" s="61"/>
    </row>
    <row r="72" spans="1:17" ht="20.25">
      <c r="A72" s="215" t="s">
        <v>347</v>
      </c>
      <c r="B72" s="215"/>
      <c r="C72" s="215"/>
      <c r="D72" s="292"/>
      <c r="E72" s="292"/>
      <c r="F72" s="292"/>
      <c r="G72" s="292"/>
      <c r="H72" s="292"/>
      <c r="I72" s="292"/>
      <c r="J72" s="292"/>
      <c r="K72" s="769">
        <f>-'STEPPED UP GENCO'!K49</f>
        <v>-0.0408391004</v>
      </c>
      <c r="L72" s="769"/>
      <c r="M72" s="769"/>
      <c r="N72" s="769"/>
      <c r="O72" s="769"/>
      <c r="P72" s="769">
        <f>-'STEPPED UP GENCO'!P49</f>
        <v>0.07690373180000008</v>
      </c>
      <c r="Q72" s="61"/>
    </row>
    <row r="73" spans="1:17" ht="27.75" customHeight="1">
      <c r="A73" s="773" t="s">
        <v>411</v>
      </c>
      <c r="B73" s="773"/>
      <c r="C73" s="773"/>
      <c r="D73" s="773"/>
      <c r="E73" s="773"/>
      <c r="F73" s="773"/>
      <c r="G73" s="773"/>
      <c r="H73" s="773"/>
      <c r="I73" s="292"/>
      <c r="J73" s="292"/>
      <c r="K73" s="769">
        <v>0.07874395560000291</v>
      </c>
      <c r="L73" s="769"/>
      <c r="M73" s="769"/>
      <c r="N73" s="769"/>
      <c r="O73" s="769"/>
      <c r="P73" s="769">
        <v>1.8372910049000004</v>
      </c>
      <c r="Q73" s="61"/>
    </row>
    <row r="74" spans="1:17" ht="20.25">
      <c r="A74" s="740" t="s">
        <v>428</v>
      </c>
      <c r="B74" s="768"/>
      <c r="C74" s="215"/>
      <c r="D74" s="295"/>
      <c r="E74" s="295"/>
      <c r="F74" s="295"/>
      <c r="G74" s="295"/>
      <c r="H74" s="295"/>
      <c r="I74" s="296"/>
      <c r="J74" s="291"/>
      <c r="K74" s="769">
        <v>0.3194</v>
      </c>
      <c r="L74" s="769"/>
      <c r="M74" s="769"/>
      <c r="N74" s="769"/>
      <c r="O74" s="769"/>
      <c r="P74" s="769">
        <v>1.9801</v>
      </c>
      <c r="Q74" s="61"/>
    </row>
    <row r="75" spans="1:17" ht="20.25">
      <c r="A75" s="215" t="s">
        <v>355</v>
      </c>
      <c r="B75" s="215"/>
      <c r="C75" s="215"/>
      <c r="D75" s="21"/>
      <c r="E75" s="21"/>
      <c r="F75" s="21"/>
      <c r="G75" s="21"/>
      <c r="H75" s="21"/>
      <c r="I75" s="21"/>
      <c r="J75" s="21"/>
      <c r="K75" s="303">
        <f>SUM(K70:K74)</f>
        <v>6.448104855200002</v>
      </c>
      <c r="L75" s="21"/>
      <c r="M75" s="21"/>
      <c r="N75" s="21"/>
      <c r="O75" s="21"/>
      <c r="P75" s="519">
        <f>SUM(P70:P74)</f>
        <v>9.212794736700001</v>
      </c>
      <c r="Q75" s="61"/>
    </row>
    <row r="76" spans="1:17" ht="20.25">
      <c r="A76" s="279"/>
      <c r="B76" s="21"/>
      <c r="C76" s="21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61"/>
    </row>
    <row r="77" spans="1:17" ht="13.5" thickBot="1">
      <c r="A77" s="280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189"/>
    </row>
  </sheetData>
  <sheetProtection/>
  <mergeCells count="1">
    <mergeCell ref="A73:H73"/>
  </mergeCells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C4">
      <selection activeCell="N58" sqref="N58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254</v>
      </c>
    </row>
    <row r="2" spans="1:17" ht="23.25" customHeight="1">
      <c r="A2" s="2" t="s">
        <v>255</v>
      </c>
      <c r="P2" s="349" t="str">
        <f>NDPL!Q1</f>
        <v>MARCH-2011</v>
      </c>
      <c r="Q2" s="349"/>
    </row>
    <row r="3" ht="23.25">
      <c r="A3" s="226" t="s">
        <v>230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01/04/11</v>
      </c>
      <c r="H5" s="41" t="str">
        <f>NDPL!H5</f>
        <v>INTIAL READING 01/03/11</v>
      </c>
      <c r="I5" s="41" t="s">
        <v>4</v>
      </c>
      <c r="J5" s="41" t="s">
        <v>5</v>
      </c>
      <c r="K5" s="41" t="s">
        <v>6</v>
      </c>
      <c r="L5" s="43" t="str">
        <f>NDPL!G5</f>
        <v>FINAL READING 01/04/11</v>
      </c>
      <c r="M5" s="41" t="str">
        <f>NDPL!H5</f>
        <v>INTIAL READING 01/03/11</v>
      </c>
      <c r="N5" s="41" t="s">
        <v>4</v>
      </c>
      <c r="O5" s="41" t="s">
        <v>5</v>
      </c>
      <c r="P5" s="41" t="s">
        <v>6</v>
      </c>
      <c r="Q5" s="217" t="s">
        <v>327</v>
      </c>
    </row>
    <row r="6" ht="14.25" thickBot="1" thickTop="1"/>
    <row r="7" spans="1:17" ht="24" customHeight="1" thickTop="1">
      <c r="A7" s="618" t="s">
        <v>248</v>
      </c>
      <c r="B7" s="71"/>
      <c r="C7" s="72"/>
      <c r="D7" s="72"/>
      <c r="E7" s="72"/>
      <c r="F7" s="72"/>
      <c r="G7" s="75"/>
      <c r="H7" s="74"/>
      <c r="I7" s="74"/>
      <c r="J7" s="74"/>
      <c r="K7" s="677"/>
      <c r="L7" s="598"/>
      <c r="M7" s="544"/>
      <c r="N7" s="74"/>
      <c r="O7" s="74"/>
      <c r="P7" s="688"/>
      <c r="Q7" s="182"/>
    </row>
    <row r="8" spans="1:17" ht="24" customHeight="1">
      <c r="A8" s="328" t="s">
        <v>231</v>
      </c>
      <c r="B8" s="225"/>
      <c r="C8" s="225"/>
      <c r="D8" s="225"/>
      <c r="E8" s="225"/>
      <c r="F8" s="225"/>
      <c r="G8" s="132"/>
      <c r="H8" s="80"/>
      <c r="I8" s="81"/>
      <c r="J8" s="81"/>
      <c r="K8" s="678"/>
      <c r="L8" s="222"/>
      <c r="M8" s="81"/>
      <c r="N8" s="81"/>
      <c r="O8" s="81"/>
      <c r="P8" s="689"/>
      <c r="Q8" s="183"/>
    </row>
    <row r="9" spans="1:17" ht="24" customHeight="1">
      <c r="A9" s="617" t="s">
        <v>232</v>
      </c>
      <c r="B9" s="225"/>
      <c r="C9" s="225"/>
      <c r="D9" s="225"/>
      <c r="E9" s="225"/>
      <c r="F9" s="225"/>
      <c r="G9" s="132"/>
      <c r="H9" s="80"/>
      <c r="I9" s="81"/>
      <c r="J9" s="81"/>
      <c r="K9" s="678"/>
      <c r="L9" s="222"/>
      <c r="M9" s="81"/>
      <c r="N9" s="81"/>
      <c r="O9" s="81"/>
      <c r="P9" s="689"/>
      <c r="Q9" s="183"/>
    </row>
    <row r="10" spans="1:17" ht="24" customHeight="1">
      <c r="A10" s="327">
        <v>1</v>
      </c>
      <c r="B10" s="330" t="s">
        <v>251</v>
      </c>
      <c r="C10" s="606">
        <v>4864848</v>
      </c>
      <c r="D10" s="332" t="s">
        <v>13</v>
      </c>
      <c r="E10" s="331" t="s">
        <v>364</v>
      </c>
      <c r="F10" s="332">
        <v>1000</v>
      </c>
      <c r="G10" s="647">
        <v>538</v>
      </c>
      <c r="H10" s="648">
        <v>511</v>
      </c>
      <c r="I10" s="612">
        <f>G10-H10</f>
        <v>27</v>
      </c>
      <c r="J10" s="612">
        <f aca="true" t="shared" si="0" ref="J10:J33">$F10*I10</f>
        <v>27000</v>
      </c>
      <c r="K10" s="679">
        <f aca="true" t="shared" si="1" ref="K10:K33">J10/1000000</f>
        <v>0.027</v>
      </c>
      <c r="L10" s="647">
        <v>12154</v>
      </c>
      <c r="M10" s="648">
        <v>12062</v>
      </c>
      <c r="N10" s="612">
        <f>L10-M10</f>
        <v>92</v>
      </c>
      <c r="O10" s="612">
        <f aca="true" t="shared" si="2" ref="O10:O33">$F10*N10</f>
        <v>92000</v>
      </c>
      <c r="P10" s="690">
        <f aca="true" t="shared" si="3" ref="P10:P33">O10/1000000</f>
        <v>0.092</v>
      </c>
      <c r="Q10" s="183"/>
    </row>
    <row r="11" spans="1:17" ht="24" customHeight="1">
      <c r="A11" s="327">
        <v>2</v>
      </c>
      <c r="B11" s="330" t="s">
        <v>252</v>
      </c>
      <c r="C11" s="606">
        <v>4864849</v>
      </c>
      <c r="D11" s="332" t="s">
        <v>13</v>
      </c>
      <c r="E11" s="331" t="s">
        <v>364</v>
      </c>
      <c r="F11" s="332">
        <v>1000</v>
      </c>
      <c r="G11" s="647">
        <v>369</v>
      </c>
      <c r="H11" s="648">
        <v>349</v>
      </c>
      <c r="I11" s="612">
        <f>G11-H11</f>
        <v>20</v>
      </c>
      <c r="J11" s="612">
        <f t="shared" si="0"/>
        <v>20000</v>
      </c>
      <c r="K11" s="679">
        <f t="shared" si="1"/>
        <v>0.02</v>
      </c>
      <c r="L11" s="647">
        <v>16519</v>
      </c>
      <c r="M11" s="648">
        <v>16439</v>
      </c>
      <c r="N11" s="612">
        <f>L11-M11</f>
        <v>80</v>
      </c>
      <c r="O11" s="612">
        <f t="shared" si="2"/>
        <v>80000</v>
      </c>
      <c r="P11" s="690">
        <f t="shared" si="3"/>
        <v>0.08</v>
      </c>
      <c r="Q11" s="183"/>
    </row>
    <row r="12" spans="1:17" ht="24" customHeight="1">
      <c r="A12" s="327">
        <v>3</v>
      </c>
      <c r="B12" s="330" t="s">
        <v>233</v>
      </c>
      <c r="C12" s="606">
        <v>4864846</v>
      </c>
      <c r="D12" s="332" t="s">
        <v>13</v>
      </c>
      <c r="E12" s="331" t="s">
        <v>364</v>
      </c>
      <c r="F12" s="332">
        <v>1000</v>
      </c>
      <c r="G12" s="647">
        <v>651</v>
      </c>
      <c r="H12" s="648">
        <v>610</v>
      </c>
      <c r="I12" s="612">
        <f>G12-H12</f>
        <v>41</v>
      </c>
      <c r="J12" s="612">
        <f t="shared" si="0"/>
        <v>41000</v>
      </c>
      <c r="K12" s="679">
        <f t="shared" si="1"/>
        <v>0.041</v>
      </c>
      <c r="L12" s="647">
        <v>23615</v>
      </c>
      <c r="M12" s="648">
        <v>23528</v>
      </c>
      <c r="N12" s="612">
        <f>L12-M12</f>
        <v>87</v>
      </c>
      <c r="O12" s="612">
        <f t="shared" si="2"/>
        <v>87000</v>
      </c>
      <c r="P12" s="690">
        <f t="shared" si="3"/>
        <v>0.087</v>
      </c>
      <c r="Q12" s="183"/>
    </row>
    <row r="13" spans="1:17" ht="24" customHeight="1">
      <c r="A13" s="327">
        <v>4</v>
      </c>
      <c r="B13" s="330" t="s">
        <v>234</v>
      </c>
      <c r="C13" s="606">
        <v>4864847</v>
      </c>
      <c r="D13" s="332" t="s">
        <v>13</v>
      </c>
      <c r="E13" s="331" t="s">
        <v>364</v>
      </c>
      <c r="F13" s="332">
        <v>1000</v>
      </c>
      <c r="G13" s="647">
        <v>404</v>
      </c>
      <c r="H13" s="648">
        <v>386</v>
      </c>
      <c r="I13" s="612">
        <f>G13-H13</f>
        <v>18</v>
      </c>
      <c r="J13" s="612">
        <f t="shared" si="0"/>
        <v>18000</v>
      </c>
      <c r="K13" s="679">
        <f t="shared" si="1"/>
        <v>0.018</v>
      </c>
      <c r="L13" s="647">
        <v>12372</v>
      </c>
      <c r="M13" s="648">
        <v>12309</v>
      </c>
      <c r="N13" s="612">
        <f>L13-M13</f>
        <v>63</v>
      </c>
      <c r="O13" s="612">
        <f t="shared" si="2"/>
        <v>63000</v>
      </c>
      <c r="P13" s="690">
        <f t="shared" si="3"/>
        <v>0.063</v>
      </c>
      <c r="Q13" s="183"/>
    </row>
    <row r="14" spans="1:17" ht="24" customHeight="1">
      <c r="A14" s="327">
        <v>5</v>
      </c>
      <c r="B14" s="330" t="s">
        <v>235</v>
      </c>
      <c r="C14" s="606">
        <v>4864850</v>
      </c>
      <c r="D14" s="332" t="s">
        <v>13</v>
      </c>
      <c r="E14" s="331" t="s">
        <v>364</v>
      </c>
      <c r="F14" s="332">
        <v>1000</v>
      </c>
      <c r="G14" s="647">
        <v>1174</v>
      </c>
      <c r="H14" s="648">
        <v>1098</v>
      </c>
      <c r="I14" s="612">
        <f>G14-H14</f>
        <v>76</v>
      </c>
      <c r="J14" s="612">
        <f t="shared" si="0"/>
        <v>76000</v>
      </c>
      <c r="K14" s="679">
        <f t="shared" si="1"/>
        <v>0.076</v>
      </c>
      <c r="L14" s="647">
        <v>6045</v>
      </c>
      <c r="M14" s="648">
        <v>6031</v>
      </c>
      <c r="N14" s="612">
        <f>L14-M14</f>
        <v>14</v>
      </c>
      <c r="O14" s="612">
        <f t="shared" si="2"/>
        <v>14000</v>
      </c>
      <c r="P14" s="690">
        <f t="shared" si="3"/>
        <v>0.014</v>
      </c>
      <c r="Q14" s="183"/>
    </row>
    <row r="15" spans="1:17" ht="24" customHeight="1">
      <c r="A15" s="615" t="s">
        <v>236</v>
      </c>
      <c r="B15" s="333"/>
      <c r="C15" s="607"/>
      <c r="D15" s="334"/>
      <c r="E15" s="333"/>
      <c r="F15" s="334"/>
      <c r="G15" s="613"/>
      <c r="H15" s="612"/>
      <c r="I15" s="612"/>
      <c r="J15" s="612"/>
      <c r="K15" s="679"/>
      <c r="L15" s="613"/>
      <c r="M15" s="612"/>
      <c r="N15" s="612"/>
      <c r="O15" s="612"/>
      <c r="P15" s="690"/>
      <c r="Q15" s="183"/>
    </row>
    <row r="16" spans="1:17" ht="24" customHeight="1">
      <c r="A16" s="616">
        <v>6</v>
      </c>
      <c r="B16" s="333" t="s">
        <v>253</v>
      </c>
      <c r="C16" s="607">
        <v>4864804</v>
      </c>
      <c r="D16" s="334" t="s">
        <v>13</v>
      </c>
      <c r="E16" s="331" t="s">
        <v>364</v>
      </c>
      <c r="F16" s="334">
        <v>100</v>
      </c>
      <c r="G16" s="647">
        <v>337</v>
      </c>
      <c r="H16" s="648">
        <v>337</v>
      </c>
      <c r="I16" s="612">
        <f>G16-H16</f>
        <v>0</v>
      </c>
      <c r="J16" s="612">
        <f t="shared" si="0"/>
        <v>0</v>
      </c>
      <c r="K16" s="679">
        <f t="shared" si="1"/>
        <v>0</v>
      </c>
      <c r="L16" s="647">
        <v>999974</v>
      </c>
      <c r="M16" s="648">
        <v>999974</v>
      </c>
      <c r="N16" s="612">
        <f>L16-M16</f>
        <v>0</v>
      </c>
      <c r="O16" s="612">
        <f t="shared" si="2"/>
        <v>0</v>
      </c>
      <c r="P16" s="690">
        <f t="shared" si="3"/>
        <v>0</v>
      </c>
      <c r="Q16" s="183"/>
    </row>
    <row r="17" spans="1:17" ht="24" customHeight="1">
      <c r="A17" s="616">
        <v>7</v>
      </c>
      <c r="B17" s="333" t="s">
        <v>252</v>
      </c>
      <c r="C17" s="607">
        <v>4865163</v>
      </c>
      <c r="D17" s="334" t="s">
        <v>13</v>
      </c>
      <c r="E17" s="331" t="s">
        <v>364</v>
      </c>
      <c r="F17" s="334">
        <v>100</v>
      </c>
      <c r="G17" s="647">
        <v>562</v>
      </c>
      <c r="H17" s="648">
        <v>562</v>
      </c>
      <c r="I17" s="612">
        <f>G17-H17</f>
        <v>0</v>
      </c>
      <c r="J17" s="612">
        <f t="shared" si="0"/>
        <v>0</v>
      </c>
      <c r="K17" s="679">
        <f t="shared" si="1"/>
        <v>0</v>
      </c>
      <c r="L17" s="647">
        <v>999997</v>
      </c>
      <c r="M17" s="648">
        <v>999997</v>
      </c>
      <c r="N17" s="612">
        <f>L17-M17</f>
        <v>0</v>
      </c>
      <c r="O17" s="612">
        <f t="shared" si="2"/>
        <v>0</v>
      </c>
      <c r="P17" s="690">
        <f t="shared" si="3"/>
        <v>0</v>
      </c>
      <c r="Q17" s="183"/>
    </row>
    <row r="18" spans="1:17" ht="24" customHeight="1">
      <c r="A18" s="335"/>
      <c r="B18" s="333"/>
      <c r="C18" s="607"/>
      <c r="D18" s="334"/>
      <c r="E18" s="110"/>
      <c r="F18" s="334"/>
      <c r="G18" s="222"/>
      <c r="H18" s="81"/>
      <c r="I18" s="81"/>
      <c r="J18" s="81"/>
      <c r="K18" s="678"/>
      <c r="L18" s="222"/>
      <c r="M18" s="81"/>
      <c r="N18" s="81"/>
      <c r="O18" s="81"/>
      <c r="P18" s="689"/>
      <c r="Q18" s="183"/>
    </row>
    <row r="19" spans="1:17" ht="24" customHeight="1">
      <c r="A19" s="335"/>
      <c r="B19" s="340" t="s">
        <v>247</v>
      </c>
      <c r="C19" s="608"/>
      <c r="D19" s="334"/>
      <c r="E19" s="333"/>
      <c r="F19" s="336"/>
      <c r="G19" s="222"/>
      <c r="H19" s="81"/>
      <c r="I19" s="81"/>
      <c r="J19" s="81"/>
      <c r="K19" s="680">
        <f>SUM(K10:K17)</f>
        <v>0.182</v>
      </c>
      <c r="L19" s="599"/>
      <c r="M19" s="325"/>
      <c r="N19" s="325"/>
      <c r="O19" s="325"/>
      <c r="P19" s="691">
        <f>SUM(P10:P17)</f>
        <v>0.336</v>
      </c>
      <c r="Q19" s="183"/>
    </row>
    <row r="20" spans="1:17" ht="24" customHeight="1">
      <c r="A20" s="335"/>
      <c r="B20" s="224"/>
      <c r="C20" s="608"/>
      <c r="D20" s="334"/>
      <c r="E20" s="333"/>
      <c r="F20" s="336"/>
      <c r="G20" s="222"/>
      <c r="H20" s="81"/>
      <c r="I20" s="81"/>
      <c r="J20" s="81"/>
      <c r="K20" s="681"/>
      <c r="L20" s="222"/>
      <c r="M20" s="81"/>
      <c r="N20" s="81"/>
      <c r="O20" s="81"/>
      <c r="P20" s="692"/>
      <c r="Q20" s="183"/>
    </row>
    <row r="21" spans="1:17" ht="24" customHeight="1">
      <c r="A21" s="615" t="s">
        <v>237</v>
      </c>
      <c r="B21" s="225"/>
      <c r="C21" s="326"/>
      <c r="D21" s="336"/>
      <c r="E21" s="225"/>
      <c r="F21" s="336"/>
      <c r="G21" s="222"/>
      <c r="H21" s="81"/>
      <c r="I21" s="81"/>
      <c r="J21" s="81"/>
      <c r="K21" s="678"/>
      <c r="L21" s="222"/>
      <c r="M21" s="81"/>
      <c r="N21" s="81"/>
      <c r="O21" s="81"/>
      <c r="P21" s="689"/>
      <c r="Q21" s="183"/>
    </row>
    <row r="22" spans="1:17" ht="24" customHeight="1">
      <c r="A22" s="335"/>
      <c r="B22" s="225"/>
      <c r="C22" s="326"/>
      <c r="D22" s="336"/>
      <c r="E22" s="225"/>
      <c r="F22" s="336"/>
      <c r="G22" s="222"/>
      <c r="H22" s="81"/>
      <c r="I22" s="81"/>
      <c r="J22" s="81"/>
      <c r="K22" s="678"/>
      <c r="L22" s="222"/>
      <c r="M22" s="81"/>
      <c r="N22" s="81"/>
      <c r="O22" s="81"/>
      <c r="P22" s="689"/>
      <c r="Q22" s="183"/>
    </row>
    <row r="23" spans="1:17" ht="24" customHeight="1">
      <c r="A23" s="616">
        <v>8</v>
      </c>
      <c r="B23" s="110" t="s">
        <v>238</v>
      </c>
      <c r="C23" s="606">
        <v>4865065</v>
      </c>
      <c r="D23" s="362" t="s">
        <v>13</v>
      </c>
      <c r="E23" s="331" t="s">
        <v>364</v>
      </c>
      <c r="F23" s="332">
        <v>100</v>
      </c>
      <c r="G23" s="647">
        <v>3211</v>
      </c>
      <c r="H23" s="648">
        <v>3211</v>
      </c>
      <c r="I23" s="612">
        <f>G23-H23</f>
        <v>0</v>
      </c>
      <c r="J23" s="612">
        <f t="shared" si="0"/>
        <v>0</v>
      </c>
      <c r="K23" s="679">
        <f t="shared" si="1"/>
        <v>0</v>
      </c>
      <c r="L23" s="647">
        <v>32058</v>
      </c>
      <c r="M23" s="648">
        <v>32040</v>
      </c>
      <c r="N23" s="612">
        <f>L23-M23</f>
        <v>18</v>
      </c>
      <c r="O23" s="612">
        <f t="shared" si="2"/>
        <v>1800</v>
      </c>
      <c r="P23" s="690">
        <f t="shared" si="3"/>
        <v>0.0018</v>
      </c>
      <c r="Q23" s="183"/>
    </row>
    <row r="24" spans="1:17" ht="24" customHeight="1">
      <c r="A24" s="616">
        <v>9</v>
      </c>
      <c r="B24" s="225" t="s">
        <v>239</v>
      </c>
      <c r="C24" s="607">
        <v>4865066</v>
      </c>
      <c r="D24" s="336" t="s">
        <v>13</v>
      </c>
      <c r="E24" s="331" t="s">
        <v>364</v>
      </c>
      <c r="F24" s="334">
        <v>100</v>
      </c>
      <c r="G24" s="647">
        <v>22944</v>
      </c>
      <c r="H24" s="648">
        <v>21669</v>
      </c>
      <c r="I24" s="612">
        <f aca="true" t="shared" si="4" ref="I24:I29">G24-H24</f>
        <v>1275</v>
      </c>
      <c r="J24" s="612">
        <f t="shared" si="0"/>
        <v>127500</v>
      </c>
      <c r="K24" s="679">
        <f t="shared" si="1"/>
        <v>0.1275</v>
      </c>
      <c r="L24" s="647">
        <v>52448</v>
      </c>
      <c r="M24" s="648">
        <v>52240</v>
      </c>
      <c r="N24" s="612">
        <f aca="true" t="shared" si="5" ref="N24:N29">L24-M24</f>
        <v>208</v>
      </c>
      <c r="O24" s="612">
        <f t="shared" si="2"/>
        <v>20800</v>
      </c>
      <c r="P24" s="690">
        <f t="shared" si="3"/>
        <v>0.0208</v>
      </c>
      <c r="Q24" s="183"/>
    </row>
    <row r="25" spans="1:17" ht="24" customHeight="1">
      <c r="A25" s="616">
        <v>10</v>
      </c>
      <c r="B25" s="225" t="s">
        <v>240</v>
      </c>
      <c r="C25" s="607">
        <v>4865067</v>
      </c>
      <c r="D25" s="336" t="s">
        <v>13</v>
      </c>
      <c r="E25" s="331" t="s">
        <v>364</v>
      </c>
      <c r="F25" s="334">
        <v>100</v>
      </c>
      <c r="G25" s="647">
        <v>63249</v>
      </c>
      <c r="H25" s="648">
        <v>62966</v>
      </c>
      <c r="I25" s="612">
        <f t="shared" si="4"/>
        <v>283</v>
      </c>
      <c r="J25" s="612">
        <f t="shared" si="0"/>
        <v>28300</v>
      </c>
      <c r="K25" s="679">
        <f t="shared" si="1"/>
        <v>0.0283</v>
      </c>
      <c r="L25" s="647">
        <v>5552</v>
      </c>
      <c r="M25" s="648">
        <v>5462</v>
      </c>
      <c r="N25" s="612">
        <f t="shared" si="5"/>
        <v>90</v>
      </c>
      <c r="O25" s="612">
        <f t="shared" si="2"/>
        <v>9000</v>
      </c>
      <c r="P25" s="690">
        <f t="shared" si="3"/>
        <v>0.009</v>
      </c>
      <c r="Q25" s="183"/>
    </row>
    <row r="26" spans="1:17" ht="24" customHeight="1">
      <c r="A26" s="616">
        <v>11</v>
      </c>
      <c r="B26" s="225" t="s">
        <v>241</v>
      </c>
      <c r="C26" s="607">
        <v>4865078</v>
      </c>
      <c r="D26" s="336" t="s">
        <v>13</v>
      </c>
      <c r="E26" s="331" t="s">
        <v>364</v>
      </c>
      <c r="F26" s="334">
        <v>100</v>
      </c>
      <c r="G26" s="647">
        <v>14712</v>
      </c>
      <c r="H26" s="648">
        <v>13126</v>
      </c>
      <c r="I26" s="612">
        <f t="shared" si="4"/>
        <v>1586</v>
      </c>
      <c r="J26" s="612">
        <f t="shared" si="0"/>
        <v>158600</v>
      </c>
      <c r="K26" s="679">
        <f t="shared" si="1"/>
        <v>0.1586</v>
      </c>
      <c r="L26" s="647">
        <v>36949</v>
      </c>
      <c r="M26" s="648">
        <v>36840</v>
      </c>
      <c r="N26" s="612">
        <f t="shared" si="5"/>
        <v>109</v>
      </c>
      <c r="O26" s="612">
        <f t="shared" si="2"/>
        <v>10900</v>
      </c>
      <c r="P26" s="690">
        <f t="shared" si="3"/>
        <v>0.0109</v>
      </c>
      <c r="Q26" s="183"/>
    </row>
    <row r="27" spans="1:17" ht="24" customHeight="1">
      <c r="A27" s="616">
        <v>12</v>
      </c>
      <c r="B27" s="225" t="s">
        <v>241</v>
      </c>
      <c r="C27" s="609">
        <v>4865079</v>
      </c>
      <c r="D27" s="515" t="s">
        <v>13</v>
      </c>
      <c r="E27" s="331" t="s">
        <v>364</v>
      </c>
      <c r="F27" s="337">
        <v>100</v>
      </c>
      <c r="G27" s="647">
        <v>999777</v>
      </c>
      <c r="H27" s="648">
        <v>999778</v>
      </c>
      <c r="I27" s="612">
        <f t="shared" si="4"/>
        <v>-1</v>
      </c>
      <c r="J27" s="612">
        <f t="shared" si="0"/>
        <v>-100</v>
      </c>
      <c r="K27" s="679">
        <f t="shared" si="1"/>
        <v>-0.0001</v>
      </c>
      <c r="L27" s="647">
        <v>13926</v>
      </c>
      <c r="M27" s="648">
        <v>13830</v>
      </c>
      <c r="N27" s="612">
        <f t="shared" si="5"/>
        <v>96</v>
      </c>
      <c r="O27" s="612">
        <f t="shared" si="2"/>
        <v>9600</v>
      </c>
      <c r="P27" s="690">
        <f t="shared" si="3"/>
        <v>0.0096</v>
      </c>
      <c r="Q27" s="183"/>
    </row>
    <row r="28" spans="1:17" ht="24" customHeight="1">
      <c r="A28" s="616">
        <v>13</v>
      </c>
      <c r="B28" s="225" t="s">
        <v>242</v>
      </c>
      <c r="C28" s="607">
        <v>4865080</v>
      </c>
      <c r="D28" s="336" t="s">
        <v>13</v>
      </c>
      <c r="E28" s="331" t="s">
        <v>364</v>
      </c>
      <c r="F28" s="334">
        <v>100</v>
      </c>
      <c r="G28" s="647">
        <v>68611</v>
      </c>
      <c r="H28" s="648">
        <v>68041</v>
      </c>
      <c r="I28" s="612">
        <f t="shared" si="4"/>
        <v>570</v>
      </c>
      <c r="J28" s="612">
        <f t="shared" si="0"/>
        <v>57000</v>
      </c>
      <c r="K28" s="679">
        <f t="shared" si="1"/>
        <v>0.057</v>
      </c>
      <c r="L28" s="647">
        <v>28495</v>
      </c>
      <c r="M28" s="648">
        <v>28041</v>
      </c>
      <c r="N28" s="612">
        <f t="shared" si="5"/>
        <v>454</v>
      </c>
      <c r="O28" s="612">
        <f t="shared" si="2"/>
        <v>45400</v>
      </c>
      <c r="P28" s="690">
        <f t="shared" si="3"/>
        <v>0.0454</v>
      </c>
      <c r="Q28" s="183"/>
    </row>
    <row r="29" spans="1:17" ht="24" customHeight="1">
      <c r="A29" s="327">
        <v>14</v>
      </c>
      <c r="B29" s="225" t="s">
        <v>242</v>
      </c>
      <c r="C29" s="607">
        <v>4865081</v>
      </c>
      <c r="D29" s="336" t="s">
        <v>13</v>
      </c>
      <c r="E29" s="331" t="s">
        <v>364</v>
      </c>
      <c r="F29" s="334">
        <v>100</v>
      </c>
      <c r="G29" s="647">
        <v>643</v>
      </c>
      <c r="H29" s="648">
        <v>643</v>
      </c>
      <c r="I29" s="612">
        <f t="shared" si="4"/>
        <v>0</v>
      </c>
      <c r="J29" s="612">
        <f t="shared" si="0"/>
        <v>0</v>
      </c>
      <c r="K29" s="679">
        <f t="shared" si="1"/>
        <v>0</v>
      </c>
      <c r="L29" s="647">
        <v>1048</v>
      </c>
      <c r="M29" s="648">
        <v>1045</v>
      </c>
      <c r="N29" s="612">
        <f t="shared" si="5"/>
        <v>3</v>
      </c>
      <c r="O29" s="612">
        <f t="shared" si="2"/>
        <v>300</v>
      </c>
      <c r="P29" s="690">
        <f t="shared" si="3"/>
        <v>0.0003</v>
      </c>
      <c r="Q29" s="183"/>
    </row>
    <row r="30" spans="1:17" ht="24" customHeight="1">
      <c r="A30" s="615" t="s">
        <v>243</v>
      </c>
      <c r="B30" s="224"/>
      <c r="C30" s="610"/>
      <c r="D30" s="224"/>
      <c r="E30" s="225"/>
      <c r="F30" s="334"/>
      <c r="G30" s="613"/>
      <c r="H30" s="612"/>
      <c r="I30" s="612"/>
      <c r="J30" s="612"/>
      <c r="K30" s="682">
        <f>SUM(K23:K29)</f>
        <v>0.3713</v>
      </c>
      <c r="L30" s="613"/>
      <c r="M30" s="612"/>
      <c r="N30" s="612"/>
      <c r="O30" s="612"/>
      <c r="P30" s="693">
        <f>SUM(P23:P29)</f>
        <v>0.0978</v>
      </c>
      <c r="Q30" s="183"/>
    </row>
    <row r="31" spans="1:17" ht="24" customHeight="1">
      <c r="A31" s="619" t="s">
        <v>249</v>
      </c>
      <c r="B31" s="224"/>
      <c r="C31" s="610"/>
      <c r="D31" s="224"/>
      <c r="E31" s="225"/>
      <c r="F31" s="334"/>
      <c r="G31" s="613"/>
      <c r="H31" s="612"/>
      <c r="I31" s="612"/>
      <c r="J31" s="612"/>
      <c r="K31" s="682"/>
      <c r="L31" s="613"/>
      <c r="M31" s="612"/>
      <c r="N31" s="612"/>
      <c r="O31" s="612"/>
      <c r="P31" s="693"/>
      <c r="Q31" s="183"/>
    </row>
    <row r="32" spans="1:17" ht="24" customHeight="1">
      <c r="A32" s="328" t="s">
        <v>244</v>
      </c>
      <c r="B32" s="225"/>
      <c r="C32" s="611"/>
      <c r="D32" s="225"/>
      <c r="E32" s="225"/>
      <c r="F32" s="336"/>
      <c r="G32" s="613"/>
      <c r="H32" s="612"/>
      <c r="I32" s="612"/>
      <c r="J32" s="612"/>
      <c r="K32" s="679"/>
      <c r="L32" s="613"/>
      <c r="M32" s="612"/>
      <c r="N32" s="612"/>
      <c r="O32" s="612"/>
      <c r="P32" s="690"/>
      <c r="Q32" s="183"/>
    </row>
    <row r="33" spans="1:17" ht="24" customHeight="1">
      <c r="A33" s="616">
        <v>15</v>
      </c>
      <c r="B33" s="339" t="s">
        <v>245</v>
      </c>
      <c r="C33" s="610">
        <v>4902545</v>
      </c>
      <c r="D33" s="334" t="s">
        <v>13</v>
      </c>
      <c r="E33" s="331" t="s">
        <v>364</v>
      </c>
      <c r="F33" s="334">
        <v>50</v>
      </c>
      <c r="G33" s="647">
        <v>7449</v>
      </c>
      <c r="H33" s="648">
        <v>7449</v>
      </c>
      <c r="I33" s="612">
        <f>G33-H33</f>
        <v>0</v>
      </c>
      <c r="J33" s="612">
        <f t="shared" si="0"/>
        <v>0</v>
      </c>
      <c r="K33" s="679">
        <f t="shared" si="1"/>
        <v>0</v>
      </c>
      <c r="L33" s="647">
        <v>18541</v>
      </c>
      <c r="M33" s="648">
        <v>18541</v>
      </c>
      <c r="N33" s="612">
        <f>L33-M33</f>
        <v>0</v>
      </c>
      <c r="O33" s="612">
        <f t="shared" si="2"/>
        <v>0</v>
      </c>
      <c r="P33" s="690">
        <f t="shared" si="3"/>
        <v>0</v>
      </c>
      <c r="Q33" s="183"/>
    </row>
    <row r="34" spans="1:17" ht="24" customHeight="1">
      <c r="A34" s="615" t="s">
        <v>246</v>
      </c>
      <c r="B34" s="224"/>
      <c r="C34" s="338"/>
      <c r="D34" s="339"/>
      <c r="E34" s="110"/>
      <c r="F34" s="334"/>
      <c r="G34" s="132"/>
      <c r="H34" s="81"/>
      <c r="I34" s="81"/>
      <c r="J34" s="81"/>
      <c r="K34" s="680">
        <f>SUM(K33)</f>
        <v>0</v>
      </c>
      <c r="L34" s="222"/>
      <c r="M34" s="81"/>
      <c r="N34" s="81"/>
      <c r="O34" s="81"/>
      <c r="P34" s="691">
        <f>SUM(P33)</f>
        <v>0</v>
      </c>
      <c r="Q34" s="183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83"/>
      <c r="L35" s="543"/>
      <c r="M35" s="91"/>
      <c r="N35" s="91"/>
      <c r="O35" s="91"/>
      <c r="P35" s="694"/>
      <c r="Q35" s="184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8"/>
      <c r="L36" s="80"/>
      <c r="M36" s="80"/>
      <c r="N36" s="81"/>
      <c r="O36" s="81"/>
      <c r="P36" s="695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8"/>
      <c r="L37" s="80"/>
      <c r="M37" s="80"/>
      <c r="N37" s="81"/>
      <c r="O37" s="81"/>
      <c r="P37" s="695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84"/>
      <c r="L38" s="92"/>
      <c r="M38" s="92"/>
      <c r="N38" s="92"/>
      <c r="O38" s="92"/>
      <c r="P38" s="696"/>
    </row>
    <row r="39" spans="1:16" ht="20.25">
      <c r="A39" s="202"/>
      <c r="B39" s="340" t="s">
        <v>243</v>
      </c>
      <c r="C39" s="341"/>
      <c r="D39" s="341"/>
      <c r="E39" s="341"/>
      <c r="F39" s="341"/>
      <c r="G39" s="341"/>
      <c r="H39" s="341"/>
      <c r="I39" s="341"/>
      <c r="J39" s="341"/>
      <c r="K39" s="680">
        <f>K30-K34</f>
        <v>0.3713</v>
      </c>
      <c r="L39" s="223"/>
      <c r="M39" s="223"/>
      <c r="N39" s="223"/>
      <c r="O39" s="223"/>
      <c r="P39" s="697">
        <f>P30-P34</f>
        <v>0.0978</v>
      </c>
    </row>
    <row r="40" spans="1:16" ht="20.25">
      <c r="A40" s="162"/>
      <c r="B40" s="340" t="s">
        <v>247</v>
      </c>
      <c r="C40" s="326"/>
      <c r="D40" s="326"/>
      <c r="E40" s="326"/>
      <c r="F40" s="326"/>
      <c r="G40" s="326"/>
      <c r="H40" s="326"/>
      <c r="I40" s="326"/>
      <c r="J40" s="326"/>
      <c r="K40" s="680">
        <f>K19</f>
        <v>0.182</v>
      </c>
      <c r="L40" s="223"/>
      <c r="M40" s="223"/>
      <c r="N40" s="223"/>
      <c r="O40" s="223"/>
      <c r="P40" s="697">
        <f>P19</f>
        <v>0.336</v>
      </c>
    </row>
    <row r="41" spans="1:16" ht="18">
      <c r="A41" s="162"/>
      <c r="B41" s="225"/>
      <c r="C41" s="95"/>
      <c r="D41" s="95"/>
      <c r="E41" s="95"/>
      <c r="F41" s="95"/>
      <c r="G41" s="95"/>
      <c r="H41" s="95"/>
      <c r="I41" s="95"/>
      <c r="J41" s="95"/>
      <c r="K41" s="685"/>
      <c r="L41" s="63"/>
      <c r="M41" s="63"/>
      <c r="N41" s="63"/>
      <c r="O41" s="63"/>
      <c r="P41" s="698"/>
    </row>
    <row r="42" spans="1:16" ht="18">
      <c r="A42" s="162"/>
      <c r="B42" s="225"/>
      <c r="C42" s="95"/>
      <c r="D42" s="95"/>
      <c r="E42" s="95"/>
      <c r="F42" s="95"/>
      <c r="G42" s="95"/>
      <c r="H42" s="95"/>
      <c r="I42" s="95"/>
      <c r="J42" s="95"/>
      <c r="K42" s="685"/>
      <c r="L42" s="63"/>
      <c r="M42" s="63"/>
      <c r="N42" s="63"/>
      <c r="O42" s="63"/>
      <c r="P42" s="698"/>
    </row>
    <row r="43" spans="1:16" ht="23.25">
      <c r="A43" s="162"/>
      <c r="B43" s="342" t="s">
        <v>250</v>
      </c>
      <c r="C43" s="343"/>
      <c r="D43" s="344"/>
      <c r="E43" s="344"/>
      <c r="F43" s="344"/>
      <c r="G43" s="344"/>
      <c r="H43" s="344"/>
      <c r="I43" s="344"/>
      <c r="J43" s="344"/>
      <c r="K43" s="686">
        <f>SUM(K39:K42)</f>
        <v>0.5533</v>
      </c>
      <c r="L43" s="345"/>
      <c r="M43" s="345"/>
      <c r="N43" s="345"/>
      <c r="O43" s="345"/>
      <c r="P43" s="699">
        <f>SUM(P39:P42)</f>
        <v>0.4338</v>
      </c>
    </row>
    <row r="44" ht="12.75">
      <c r="K44" s="687"/>
    </row>
    <row r="45" ht="13.5" thickBot="1">
      <c r="K45" s="687"/>
    </row>
    <row r="46" spans="1:17" ht="12.75">
      <c r="A46" s="273"/>
      <c r="B46" s="274"/>
      <c r="C46" s="274"/>
      <c r="D46" s="274"/>
      <c r="E46" s="274"/>
      <c r="F46" s="274"/>
      <c r="G46" s="274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1" t="s">
        <v>345</v>
      </c>
      <c r="B47" s="265"/>
      <c r="C47" s="265"/>
      <c r="D47" s="265"/>
      <c r="E47" s="265"/>
      <c r="F47" s="265"/>
      <c r="G47" s="265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5"/>
      <c r="B48" s="265"/>
      <c r="C48" s="265"/>
      <c r="D48" s="265"/>
      <c r="E48" s="265"/>
      <c r="F48" s="265"/>
      <c r="G48" s="265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6"/>
      <c r="B49" s="277"/>
      <c r="C49" s="277"/>
      <c r="D49" s="277"/>
      <c r="E49" s="277"/>
      <c r="F49" s="277"/>
      <c r="G49" s="277"/>
      <c r="H49" s="21"/>
      <c r="I49" s="21"/>
      <c r="J49" s="287"/>
      <c r="K49" s="604" t="s">
        <v>357</v>
      </c>
      <c r="L49" s="21"/>
      <c r="M49" s="21"/>
      <c r="N49" s="21"/>
      <c r="O49" s="21"/>
      <c r="P49" s="605" t="s">
        <v>358</v>
      </c>
      <c r="Q49" s="61"/>
    </row>
    <row r="50" spans="1:17" ht="12.75">
      <c r="A50" s="278"/>
      <c r="B50" s="162"/>
      <c r="C50" s="162"/>
      <c r="D50" s="162"/>
      <c r="E50" s="162"/>
      <c r="F50" s="162"/>
      <c r="G50" s="162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78"/>
      <c r="B51" s="162"/>
      <c r="C51" s="162"/>
      <c r="D51" s="162"/>
      <c r="E51" s="162"/>
      <c r="F51" s="162"/>
      <c r="G51" s="162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1" t="s">
        <v>348</v>
      </c>
      <c r="B52" s="266"/>
      <c r="C52" s="266"/>
      <c r="D52" s="267"/>
      <c r="E52" s="267"/>
      <c r="F52" s="268"/>
      <c r="G52" s="267"/>
      <c r="H52" s="21"/>
      <c r="I52" s="21"/>
      <c r="J52" s="21"/>
      <c r="K52" s="626">
        <f>K43</f>
        <v>0.5533</v>
      </c>
      <c r="L52" s="277" t="s">
        <v>346</v>
      </c>
      <c r="M52" s="21"/>
      <c r="N52" s="21"/>
      <c r="O52" s="21"/>
      <c r="P52" s="626">
        <f>P43</f>
        <v>0.4338</v>
      </c>
      <c r="Q52" s="347" t="s">
        <v>346</v>
      </c>
    </row>
    <row r="53" spans="1:17" ht="23.25">
      <c r="A53" s="602"/>
      <c r="B53" s="269"/>
      <c r="C53" s="269"/>
      <c r="D53" s="265"/>
      <c r="E53" s="265"/>
      <c r="F53" s="270"/>
      <c r="G53" s="265"/>
      <c r="H53" s="21"/>
      <c r="I53" s="21"/>
      <c r="J53" s="21"/>
      <c r="K53" s="345"/>
      <c r="L53" s="292"/>
      <c r="M53" s="21"/>
      <c r="N53" s="21"/>
      <c r="O53" s="21"/>
      <c r="P53" s="345"/>
      <c r="Q53" s="348"/>
    </row>
    <row r="54" spans="1:17" ht="23.25">
      <c r="A54" s="603" t="s">
        <v>347</v>
      </c>
      <c r="B54" s="271"/>
      <c r="C54" s="53"/>
      <c r="D54" s="265"/>
      <c r="E54" s="265"/>
      <c r="F54" s="272"/>
      <c r="G54" s="267"/>
      <c r="H54" s="21"/>
      <c r="I54" s="21"/>
      <c r="J54" s="21"/>
      <c r="K54" s="626">
        <f>-'STEPPED UP GENCO'!K50</f>
        <v>-0.0052309800000000005</v>
      </c>
      <c r="L54" s="277" t="s">
        <v>346</v>
      </c>
      <c r="M54" s="21"/>
      <c r="N54" s="21"/>
      <c r="O54" s="21"/>
      <c r="P54" s="626">
        <f>-'STEPPED UP GENCO'!P50</f>
        <v>0.00985041000000001</v>
      </c>
      <c r="Q54" s="347" t="s">
        <v>346</v>
      </c>
    </row>
    <row r="55" spans="1:17" ht="6.75" customHeight="1">
      <c r="A55" s="27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24.75" customHeight="1">
      <c r="A56" s="571" t="s">
        <v>409</v>
      </c>
      <c r="B56" s="21"/>
      <c r="C56" s="21"/>
      <c r="D56" s="21"/>
      <c r="E56" s="21"/>
      <c r="F56" s="21"/>
      <c r="G56" s="21"/>
      <c r="H56" s="21"/>
      <c r="I56" s="21"/>
      <c r="J56" s="21"/>
      <c r="K56" s="770">
        <v>0.014169338800000042</v>
      </c>
      <c r="L56" s="770"/>
      <c r="M56" s="770"/>
      <c r="N56" s="770"/>
      <c r="O56" s="770"/>
      <c r="P56" s="770">
        <v>0.32535077819999986</v>
      </c>
      <c r="Q56" s="61"/>
    </row>
    <row r="57" spans="1:17" ht="17.25" customHeight="1">
      <c r="A57" s="571" t="s">
        <v>410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79"/>
      <c r="B58" s="21"/>
      <c r="C58" s="21"/>
      <c r="D58" s="21"/>
      <c r="E58" s="21"/>
      <c r="F58" s="21"/>
      <c r="G58" s="21"/>
      <c r="H58" s="266"/>
      <c r="I58" s="266"/>
      <c r="J58" s="620" t="s">
        <v>349</v>
      </c>
      <c r="K58" s="626">
        <f>SUM(K52:K57)</f>
        <v>0.5622383588000001</v>
      </c>
      <c r="L58" s="293" t="s">
        <v>346</v>
      </c>
      <c r="M58" s="346"/>
      <c r="N58" s="346"/>
      <c r="O58" s="346"/>
      <c r="P58" s="626">
        <f>SUM(P52:P57)</f>
        <v>0.7690011881999999</v>
      </c>
      <c r="Q58" s="293" t="s">
        <v>346</v>
      </c>
    </row>
    <row r="59" spans="1:17" ht="13.5" thickBot="1">
      <c r="A59" s="280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8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5" zoomScaleNormal="85" zoomScaleSheetLayoutView="65" zoomScalePageLayoutView="0" workbookViewId="0" topLeftCell="C1">
      <selection activeCell="F46" sqref="F46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254</v>
      </c>
    </row>
    <row r="2" spans="1:17" ht="16.5" customHeight="1">
      <c r="A2" s="382" t="s">
        <v>255</v>
      </c>
      <c r="P2" s="537" t="str">
        <f>NDPL!Q1</f>
        <v>MARCH-2011</v>
      </c>
      <c r="Q2" s="596"/>
    </row>
    <row r="3" spans="1:8" ht="23.25">
      <c r="A3" s="226" t="s">
        <v>303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01/04/11</v>
      </c>
      <c r="H5" s="41" t="str">
        <f>NDPL!H5</f>
        <v>INTIAL READING 01/03/11</v>
      </c>
      <c r="I5" s="41" t="s">
        <v>4</v>
      </c>
      <c r="J5" s="41" t="s">
        <v>5</v>
      </c>
      <c r="K5" s="42" t="s">
        <v>6</v>
      </c>
      <c r="L5" s="43" t="str">
        <f>NDPL!G5</f>
        <v>FINAL READING 01/04/11</v>
      </c>
      <c r="M5" s="41" t="str">
        <f>NDPL!H5</f>
        <v>INTIAL READING 01/03/11</v>
      </c>
      <c r="N5" s="41" t="s">
        <v>4</v>
      </c>
      <c r="O5" s="41" t="s">
        <v>5</v>
      </c>
      <c r="P5" s="42" t="s">
        <v>6</v>
      </c>
      <c r="Q5" s="42" t="s">
        <v>327</v>
      </c>
    </row>
    <row r="6" ht="14.25" thickBot="1" thickTop="1"/>
    <row r="7" spans="1:17" ht="19.5" customHeight="1" thickTop="1">
      <c r="A7" s="363"/>
      <c r="B7" s="364" t="s">
        <v>269</v>
      </c>
      <c r="C7" s="365"/>
      <c r="D7" s="365"/>
      <c r="E7" s="365"/>
      <c r="F7" s="366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2"/>
    </row>
    <row r="8" spans="1:17" ht="19.5" customHeight="1">
      <c r="A8" s="327"/>
      <c r="B8" s="367" t="s">
        <v>270</v>
      </c>
      <c r="C8" s="368"/>
      <c r="D8" s="368"/>
      <c r="E8" s="368"/>
      <c r="F8" s="369"/>
      <c r="G8" s="46"/>
      <c r="H8" s="52"/>
      <c r="I8" s="52"/>
      <c r="J8" s="52"/>
      <c r="K8" s="50"/>
      <c r="L8" s="124"/>
      <c r="M8" s="21"/>
      <c r="N8" s="21"/>
      <c r="O8" s="21"/>
      <c r="P8" s="125"/>
      <c r="Q8" s="183"/>
    </row>
    <row r="9" spans="1:17" ht="19.5" customHeight="1">
      <c r="A9" s="327">
        <v>1</v>
      </c>
      <c r="B9" s="370" t="s">
        <v>271</v>
      </c>
      <c r="C9" s="368">
        <v>4864796</v>
      </c>
      <c r="D9" s="353" t="s">
        <v>13</v>
      </c>
      <c r="E9" s="361" t="s">
        <v>364</v>
      </c>
      <c r="F9" s="369">
        <v>100</v>
      </c>
      <c r="G9" s="647">
        <v>70120</v>
      </c>
      <c r="H9" s="648">
        <v>66676</v>
      </c>
      <c r="I9" s="375">
        <f>G9-H9</f>
        <v>3444</v>
      </c>
      <c r="J9" s="375">
        <f>$F9*I9</f>
        <v>344400</v>
      </c>
      <c r="K9" s="376">
        <f>J9/1000000</f>
        <v>0.3444</v>
      </c>
      <c r="L9" s="647">
        <v>76607</v>
      </c>
      <c r="M9" s="648">
        <v>76557</v>
      </c>
      <c r="N9" s="375">
        <f>L9-M9</f>
        <v>50</v>
      </c>
      <c r="O9" s="375">
        <f>$F9*N9</f>
        <v>5000</v>
      </c>
      <c r="P9" s="376">
        <f>O9/1000000</f>
        <v>0.005</v>
      </c>
      <c r="Q9" s="183"/>
    </row>
    <row r="10" spans="1:17" ht="19.5" customHeight="1">
      <c r="A10" s="327">
        <v>2</v>
      </c>
      <c r="B10" s="370" t="s">
        <v>272</v>
      </c>
      <c r="C10" s="368">
        <v>4864797</v>
      </c>
      <c r="D10" s="353" t="s">
        <v>13</v>
      </c>
      <c r="E10" s="361" t="s">
        <v>364</v>
      </c>
      <c r="F10" s="369">
        <v>100</v>
      </c>
      <c r="G10" s="647">
        <v>13659</v>
      </c>
      <c r="H10" s="648">
        <v>14678</v>
      </c>
      <c r="I10" s="375">
        <f>G10-H10</f>
        <v>-1019</v>
      </c>
      <c r="J10" s="375">
        <f>$F10*I10</f>
        <v>-101900</v>
      </c>
      <c r="K10" s="376">
        <f>J10/1000000</f>
        <v>-0.1019</v>
      </c>
      <c r="L10" s="647">
        <v>999939</v>
      </c>
      <c r="M10" s="648">
        <v>999957</v>
      </c>
      <c r="N10" s="375">
        <f>L10-M10</f>
        <v>-18</v>
      </c>
      <c r="O10" s="375">
        <f>$F10*N10</f>
        <v>-1800</v>
      </c>
      <c r="P10" s="376">
        <f>O10/1000000</f>
        <v>-0.0018</v>
      </c>
      <c r="Q10" s="183"/>
    </row>
    <row r="11" spans="1:17" ht="19.5" customHeight="1">
      <c r="A11" s="327">
        <v>3</v>
      </c>
      <c r="B11" s="370" t="s">
        <v>273</v>
      </c>
      <c r="C11" s="368">
        <v>4864818</v>
      </c>
      <c r="D11" s="353" t="s">
        <v>13</v>
      </c>
      <c r="E11" s="361" t="s">
        <v>364</v>
      </c>
      <c r="F11" s="369">
        <v>100</v>
      </c>
      <c r="G11" s="647">
        <v>132957</v>
      </c>
      <c r="H11" s="648">
        <v>130531</v>
      </c>
      <c r="I11" s="375">
        <f>G11-H11</f>
        <v>2426</v>
      </c>
      <c r="J11" s="375">
        <f>$F11*I11</f>
        <v>242600</v>
      </c>
      <c r="K11" s="376">
        <f>J11/1000000</f>
        <v>0.2426</v>
      </c>
      <c r="L11" s="647">
        <v>86465</v>
      </c>
      <c r="M11" s="648">
        <v>86284</v>
      </c>
      <c r="N11" s="375">
        <f>L11-M11</f>
        <v>181</v>
      </c>
      <c r="O11" s="375">
        <f>$F11*N11</f>
        <v>18100</v>
      </c>
      <c r="P11" s="376">
        <f>O11/1000000</f>
        <v>0.0181</v>
      </c>
      <c r="Q11" s="183"/>
    </row>
    <row r="12" spans="1:17" ht="19.5" customHeight="1">
      <c r="A12" s="327">
        <v>4</v>
      </c>
      <c r="B12" s="370" t="s">
        <v>274</v>
      </c>
      <c r="C12" s="368">
        <v>4864842</v>
      </c>
      <c r="D12" s="353" t="s">
        <v>13</v>
      </c>
      <c r="E12" s="361" t="s">
        <v>364</v>
      </c>
      <c r="F12" s="551">
        <v>1000</v>
      </c>
      <c r="G12" s="647">
        <v>13085</v>
      </c>
      <c r="H12" s="648">
        <v>12678</v>
      </c>
      <c r="I12" s="375">
        <f>G12-H12</f>
        <v>407</v>
      </c>
      <c r="J12" s="375">
        <f>$F12*I12</f>
        <v>407000</v>
      </c>
      <c r="K12" s="376">
        <f>J12/1000000</f>
        <v>0.407</v>
      </c>
      <c r="L12" s="647">
        <v>16889</v>
      </c>
      <c r="M12" s="648">
        <v>16862</v>
      </c>
      <c r="N12" s="375">
        <f>L12-M12</f>
        <v>27</v>
      </c>
      <c r="O12" s="375">
        <f>$F12*N12</f>
        <v>27000</v>
      </c>
      <c r="P12" s="376">
        <f>O12/1000000</f>
        <v>0.027</v>
      </c>
      <c r="Q12" s="183"/>
    </row>
    <row r="13" spans="1:17" ht="19.5" customHeight="1">
      <c r="A13" s="327"/>
      <c r="B13" s="367" t="s">
        <v>275</v>
      </c>
      <c r="C13" s="368"/>
      <c r="D13" s="353"/>
      <c r="E13" s="360"/>
      <c r="F13" s="369"/>
      <c r="G13" s="329"/>
      <c r="H13" s="360"/>
      <c r="I13" s="360"/>
      <c r="J13" s="360"/>
      <c r="K13" s="377"/>
      <c r="L13" s="383"/>
      <c r="M13" s="384"/>
      <c r="N13" s="384"/>
      <c r="O13" s="384"/>
      <c r="P13" s="385"/>
      <c r="Q13" s="183"/>
    </row>
    <row r="14" spans="1:17" ht="19.5" customHeight="1">
      <c r="A14" s="327"/>
      <c r="B14" s="367"/>
      <c r="C14" s="368"/>
      <c r="D14" s="353"/>
      <c r="E14" s="360"/>
      <c r="F14" s="369"/>
      <c r="G14" s="329"/>
      <c r="H14" s="360"/>
      <c r="I14" s="360"/>
      <c r="J14" s="360"/>
      <c r="K14" s="377"/>
      <c r="L14" s="383"/>
      <c r="M14" s="384"/>
      <c r="N14" s="384"/>
      <c r="O14" s="384"/>
      <c r="P14" s="385"/>
      <c r="Q14" s="183"/>
    </row>
    <row r="15" spans="1:17" ht="19.5" customHeight="1">
      <c r="A15" s="327">
        <v>5</v>
      </c>
      <c r="B15" s="370" t="s">
        <v>276</v>
      </c>
      <c r="C15" s="368">
        <v>4864880</v>
      </c>
      <c r="D15" s="353" t="s">
        <v>13</v>
      </c>
      <c r="E15" s="361" t="s">
        <v>364</v>
      </c>
      <c r="F15" s="369">
        <v>-500</v>
      </c>
      <c r="G15" s="647">
        <v>993912</v>
      </c>
      <c r="H15" s="648">
        <v>993950</v>
      </c>
      <c r="I15" s="375">
        <f>G15-H15</f>
        <v>-38</v>
      </c>
      <c r="J15" s="375">
        <f>$F15*I15</f>
        <v>19000</v>
      </c>
      <c r="K15" s="376">
        <f>J15/1000000</f>
        <v>0.019</v>
      </c>
      <c r="L15" s="647">
        <v>959780</v>
      </c>
      <c r="M15" s="648">
        <v>960805</v>
      </c>
      <c r="N15" s="375">
        <f>L15-M15</f>
        <v>-1025</v>
      </c>
      <c r="O15" s="375">
        <f>$F15*N15</f>
        <v>512500</v>
      </c>
      <c r="P15" s="376">
        <f>O15/1000000</f>
        <v>0.5125</v>
      </c>
      <c r="Q15" s="183"/>
    </row>
    <row r="16" spans="1:17" ht="19.5" customHeight="1">
      <c r="A16" s="327">
        <v>6</v>
      </c>
      <c r="B16" s="370" t="s">
        <v>277</v>
      </c>
      <c r="C16" s="368">
        <v>4864881</v>
      </c>
      <c r="D16" s="353" t="s">
        <v>13</v>
      </c>
      <c r="E16" s="361" t="s">
        <v>364</v>
      </c>
      <c r="F16" s="369">
        <v>-500</v>
      </c>
      <c r="G16" s="647">
        <v>994466</v>
      </c>
      <c r="H16" s="648">
        <v>994493</v>
      </c>
      <c r="I16" s="375">
        <f>G16-H16</f>
        <v>-27</v>
      </c>
      <c r="J16" s="375">
        <f>$F16*I16</f>
        <v>13500</v>
      </c>
      <c r="K16" s="376">
        <f>J16/1000000</f>
        <v>0.0135</v>
      </c>
      <c r="L16" s="647">
        <v>989368</v>
      </c>
      <c r="M16" s="648">
        <v>990166</v>
      </c>
      <c r="N16" s="375">
        <f>L16-M16</f>
        <v>-798</v>
      </c>
      <c r="O16" s="375">
        <f>$F16*N16</f>
        <v>399000</v>
      </c>
      <c r="P16" s="376">
        <f>O16/1000000</f>
        <v>0.399</v>
      </c>
      <c r="Q16" s="183"/>
    </row>
    <row r="17" spans="1:17" ht="19.5" customHeight="1">
      <c r="A17" s="327">
        <v>7</v>
      </c>
      <c r="B17" s="370" t="s">
        <v>292</v>
      </c>
      <c r="C17" s="368">
        <v>4902572</v>
      </c>
      <c r="D17" s="353" t="s">
        <v>13</v>
      </c>
      <c r="E17" s="361" t="s">
        <v>364</v>
      </c>
      <c r="F17" s="369">
        <v>300</v>
      </c>
      <c r="G17" s="647">
        <v>999989</v>
      </c>
      <c r="H17" s="648">
        <v>999989</v>
      </c>
      <c r="I17" s="375">
        <f>G17-H17</f>
        <v>0</v>
      </c>
      <c r="J17" s="375">
        <f>$F17*I17</f>
        <v>0</v>
      </c>
      <c r="K17" s="376">
        <f>J17/1000000</f>
        <v>0</v>
      </c>
      <c r="L17" s="647">
        <v>999904</v>
      </c>
      <c r="M17" s="648">
        <v>999906</v>
      </c>
      <c r="N17" s="375">
        <f>L17-M17</f>
        <v>-2</v>
      </c>
      <c r="O17" s="375">
        <f>$F17*N17</f>
        <v>-600</v>
      </c>
      <c r="P17" s="376">
        <f>O17/1000000</f>
        <v>-0.0006</v>
      </c>
      <c r="Q17" s="183"/>
    </row>
    <row r="18" spans="1:17" ht="19.5" customHeight="1">
      <c r="A18" s="327"/>
      <c r="B18" s="367"/>
      <c r="C18" s="368"/>
      <c r="D18" s="353"/>
      <c r="E18" s="361"/>
      <c r="F18" s="369"/>
      <c r="G18" s="118"/>
      <c r="H18" s="106"/>
      <c r="I18" s="52"/>
      <c r="J18" s="52"/>
      <c r="K18" s="122"/>
      <c r="L18" s="386"/>
      <c r="M18" s="23"/>
      <c r="N18" s="23"/>
      <c r="O18" s="23"/>
      <c r="P18" s="30"/>
      <c r="Q18" s="183"/>
    </row>
    <row r="19" spans="1:17" ht="19.5" customHeight="1">
      <c r="A19" s="327"/>
      <c r="B19" s="367"/>
      <c r="C19" s="368"/>
      <c r="D19" s="353"/>
      <c r="E19" s="361"/>
      <c r="F19" s="369"/>
      <c r="G19" s="118"/>
      <c r="H19" s="106"/>
      <c r="I19" s="52"/>
      <c r="J19" s="52"/>
      <c r="K19" s="122"/>
      <c r="L19" s="386"/>
      <c r="M19" s="23"/>
      <c r="N19" s="23"/>
      <c r="O19" s="23"/>
      <c r="P19" s="30"/>
      <c r="Q19" s="183"/>
    </row>
    <row r="20" spans="1:17" ht="19.5" customHeight="1">
      <c r="A20" s="327"/>
      <c r="B20" s="370"/>
      <c r="C20" s="368"/>
      <c r="D20" s="353"/>
      <c r="E20" s="361"/>
      <c r="F20" s="369"/>
      <c r="G20" s="118"/>
      <c r="H20" s="106"/>
      <c r="I20" s="52"/>
      <c r="J20" s="52"/>
      <c r="K20" s="122"/>
      <c r="L20" s="386"/>
      <c r="M20" s="23"/>
      <c r="N20" s="23"/>
      <c r="O20" s="23"/>
      <c r="P20" s="30"/>
      <c r="Q20" s="183"/>
    </row>
    <row r="21" spans="1:17" ht="19.5" customHeight="1">
      <c r="A21" s="327"/>
      <c r="B21" s="367" t="s">
        <v>278</v>
      </c>
      <c r="C21" s="368"/>
      <c r="D21" s="353"/>
      <c r="E21" s="361"/>
      <c r="F21" s="371"/>
      <c r="G21" s="118"/>
      <c r="H21" s="106"/>
      <c r="I21" s="49"/>
      <c r="J21" s="53"/>
      <c r="K21" s="379">
        <f>SUM(K9:K20)</f>
        <v>0.9245999999999999</v>
      </c>
      <c r="L21" s="387"/>
      <c r="M21" s="384"/>
      <c r="N21" s="384"/>
      <c r="O21" s="384"/>
      <c r="P21" s="380">
        <f>SUM(P9:P20)</f>
        <v>0.9591999999999999</v>
      </c>
      <c r="Q21" s="183"/>
    </row>
    <row r="22" spans="1:17" ht="19.5" customHeight="1">
      <c r="A22" s="327"/>
      <c r="B22" s="367" t="s">
        <v>279</v>
      </c>
      <c r="C22" s="368"/>
      <c r="D22" s="353"/>
      <c r="E22" s="361"/>
      <c r="F22" s="371"/>
      <c r="G22" s="118"/>
      <c r="H22" s="106"/>
      <c r="I22" s="49"/>
      <c r="J22" s="49"/>
      <c r="K22" s="122"/>
      <c r="L22" s="386"/>
      <c r="M22" s="23"/>
      <c r="N22" s="23"/>
      <c r="O22" s="23"/>
      <c r="P22" s="30"/>
      <c r="Q22" s="183"/>
    </row>
    <row r="23" spans="1:17" ht="19.5" customHeight="1">
      <c r="A23" s="327"/>
      <c r="B23" s="367" t="s">
        <v>280</v>
      </c>
      <c r="C23" s="368"/>
      <c r="D23" s="353"/>
      <c r="E23" s="361"/>
      <c r="F23" s="371"/>
      <c r="G23" s="118"/>
      <c r="H23" s="106"/>
      <c r="I23" s="49"/>
      <c r="J23" s="49"/>
      <c r="K23" s="122"/>
      <c r="L23" s="386"/>
      <c r="M23" s="23"/>
      <c r="N23" s="23"/>
      <c r="O23" s="23"/>
      <c r="P23" s="30"/>
      <c r="Q23" s="183"/>
    </row>
    <row r="24" spans="1:17" ht="19.5" customHeight="1">
      <c r="A24" s="327">
        <v>8</v>
      </c>
      <c r="B24" s="370" t="s">
        <v>281</v>
      </c>
      <c r="C24" s="368">
        <v>4864794</v>
      </c>
      <c r="D24" s="353" t="s">
        <v>13</v>
      </c>
      <c r="E24" s="361" t="s">
        <v>364</v>
      </c>
      <c r="F24" s="369">
        <v>200</v>
      </c>
      <c r="G24" s="647">
        <v>959581</v>
      </c>
      <c r="H24" s="648">
        <v>960749</v>
      </c>
      <c r="I24" s="375">
        <f>G24-H24</f>
        <v>-1168</v>
      </c>
      <c r="J24" s="375">
        <f>$F24*I24</f>
        <v>-233600</v>
      </c>
      <c r="K24" s="376">
        <f>J24/1000000</f>
        <v>-0.2336</v>
      </c>
      <c r="L24" s="647">
        <v>990930</v>
      </c>
      <c r="M24" s="648">
        <v>990954</v>
      </c>
      <c r="N24" s="375">
        <f>L24-M24</f>
        <v>-24</v>
      </c>
      <c r="O24" s="375">
        <f>$F24*N24</f>
        <v>-4800</v>
      </c>
      <c r="P24" s="376">
        <f>O24/1000000</f>
        <v>-0.0048</v>
      </c>
      <c r="Q24" s="183"/>
    </row>
    <row r="25" spans="1:17" ht="19.5" customHeight="1">
      <c r="A25" s="327">
        <v>9</v>
      </c>
      <c r="B25" s="370" t="s">
        <v>282</v>
      </c>
      <c r="C25" s="368">
        <v>4864795</v>
      </c>
      <c r="D25" s="353" t="s">
        <v>13</v>
      </c>
      <c r="E25" s="361" t="s">
        <v>364</v>
      </c>
      <c r="F25" s="369">
        <v>100</v>
      </c>
      <c r="G25" s="647">
        <v>930472</v>
      </c>
      <c r="H25" s="648">
        <v>929724</v>
      </c>
      <c r="I25" s="375">
        <f>G25-H25</f>
        <v>748</v>
      </c>
      <c r="J25" s="375">
        <f>$F25*I25</f>
        <v>74800</v>
      </c>
      <c r="K25" s="376">
        <f>J25/1000000</f>
        <v>0.0748</v>
      </c>
      <c r="L25" s="647">
        <v>931332</v>
      </c>
      <c r="M25" s="648">
        <v>931312</v>
      </c>
      <c r="N25" s="375">
        <f>L25-M25</f>
        <v>20</v>
      </c>
      <c r="O25" s="375">
        <f>$F25*N25</f>
        <v>2000</v>
      </c>
      <c r="P25" s="376">
        <f>O25/1000000</f>
        <v>0.002</v>
      </c>
      <c r="Q25" s="183"/>
    </row>
    <row r="26" spans="1:17" ht="19.5" customHeight="1">
      <c r="A26" s="327"/>
      <c r="B26" s="370"/>
      <c r="C26" s="368"/>
      <c r="D26" s="353"/>
      <c r="E26" s="361"/>
      <c r="F26" s="369"/>
      <c r="G26" s="118"/>
      <c r="H26" s="106"/>
      <c r="I26" s="52"/>
      <c r="J26" s="52"/>
      <c r="K26" s="122"/>
      <c r="L26" s="386"/>
      <c r="M26" s="23"/>
      <c r="N26" s="23"/>
      <c r="O26" s="23"/>
      <c r="P26" s="30"/>
      <c r="Q26" s="183"/>
    </row>
    <row r="27" spans="1:17" ht="19.5" customHeight="1">
      <c r="A27" s="327"/>
      <c r="B27" s="367" t="s">
        <v>283</v>
      </c>
      <c r="C27" s="370"/>
      <c r="D27" s="353"/>
      <c r="E27" s="361"/>
      <c r="F27" s="371"/>
      <c r="G27" s="118"/>
      <c r="H27" s="106"/>
      <c r="I27" s="49"/>
      <c r="J27" s="53"/>
      <c r="K27" s="380">
        <f>SUM(K24:K26)</f>
        <v>-0.1588</v>
      </c>
      <c r="L27" s="387"/>
      <c r="M27" s="384"/>
      <c r="N27" s="384"/>
      <c r="O27" s="384"/>
      <c r="P27" s="380">
        <f>SUM(P24:P26)</f>
        <v>-0.0027999999999999995</v>
      </c>
      <c r="Q27" s="183"/>
    </row>
    <row r="28" spans="1:17" ht="19.5" customHeight="1">
      <c r="A28" s="327"/>
      <c r="B28" s="367" t="s">
        <v>284</v>
      </c>
      <c r="C28" s="368"/>
      <c r="D28" s="353"/>
      <c r="E28" s="360"/>
      <c r="F28" s="369"/>
      <c r="G28" s="118"/>
      <c r="H28" s="106"/>
      <c r="I28" s="52"/>
      <c r="J28" s="48"/>
      <c r="K28" s="122"/>
      <c r="L28" s="386"/>
      <c r="M28" s="23"/>
      <c r="N28" s="23"/>
      <c r="O28" s="23"/>
      <c r="P28" s="30"/>
      <c r="Q28" s="183"/>
    </row>
    <row r="29" spans="1:17" ht="19.5" customHeight="1">
      <c r="A29" s="327"/>
      <c r="B29" s="367" t="s">
        <v>280</v>
      </c>
      <c r="C29" s="368"/>
      <c r="D29" s="353"/>
      <c r="E29" s="360"/>
      <c r="F29" s="369"/>
      <c r="G29" s="118"/>
      <c r="H29" s="106"/>
      <c r="I29" s="52"/>
      <c r="J29" s="48"/>
      <c r="K29" s="122"/>
      <c r="L29" s="386"/>
      <c r="M29" s="23"/>
      <c r="N29" s="23"/>
      <c r="O29" s="23"/>
      <c r="P29" s="30"/>
      <c r="Q29" s="183"/>
    </row>
    <row r="30" spans="1:17" ht="19.5" customHeight="1">
      <c r="A30" s="327">
        <v>10</v>
      </c>
      <c r="B30" s="370" t="s">
        <v>285</v>
      </c>
      <c r="C30" s="368">
        <v>4864819</v>
      </c>
      <c r="D30" s="353" t="s">
        <v>13</v>
      </c>
      <c r="E30" s="361" t="s">
        <v>364</v>
      </c>
      <c r="F30" s="372">
        <v>200</v>
      </c>
      <c r="G30" s="647">
        <v>150759</v>
      </c>
      <c r="H30" s="648">
        <v>147178</v>
      </c>
      <c r="I30" s="375">
        <f aca="true" t="shared" si="0" ref="I30:I35">G30-H30</f>
        <v>3581</v>
      </c>
      <c r="J30" s="375">
        <f aca="true" t="shared" si="1" ref="J30:J36">$F30*I30</f>
        <v>716200</v>
      </c>
      <c r="K30" s="376">
        <f aca="true" t="shared" si="2" ref="K30:K36">J30/1000000</f>
        <v>0.7162</v>
      </c>
      <c r="L30" s="647">
        <v>252424</v>
      </c>
      <c r="M30" s="648">
        <v>252080</v>
      </c>
      <c r="N30" s="375">
        <f aca="true" t="shared" si="3" ref="N30:N35">L30-M30</f>
        <v>344</v>
      </c>
      <c r="O30" s="375">
        <f aca="true" t="shared" si="4" ref="O30:O36">$F30*N30</f>
        <v>68800</v>
      </c>
      <c r="P30" s="376">
        <f aca="true" t="shared" si="5" ref="P30:P36">O30/1000000</f>
        <v>0.0688</v>
      </c>
      <c r="Q30" s="183"/>
    </row>
    <row r="31" spans="1:17" ht="19.5" customHeight="1">
      <c r="A31" s="327">
        <v>11</v>
      </c>
      <c r="B31" s="370" t="s">
        <v>286</v>
      </c>
      <c r="C31" s="368">
        <v>4864801</v>
      </c>
      <c r="D31" s="353" t="s">
        <v>13</v>
      </c>
      <c r="E31" s="361" t="s">
        <v>364</v>
      </c>
      <c r="F31" s="372">
        <v>200</v>
      </c>
      <c r="G31" s="647">
        <v>28477</v>
      </c>
      <c r="H31" s="648">
        <v>25463</v>
      </c>
      <c r="I31" s="375">
        <f t="shared" si="0"/>
        <v>3014</v>
      </c>
      <c r="J31" s="375">
        <f t="shared" si="1"/>
        <v>602800</v>
      </c>
      <c r="K31" s="376">
        <f t="shared" si="2"/>
        <v>0.6028</v>
      </c>
      <c r="L31" s="647">
        <v>38987</v>
      </c>
      <c r="M31" s="648">
        <v>38975</v>
      </c>
      <c r="N31" s="375">
        <f t="shared" si="3"/>
        <v>12</v>
      </c>
      <c r="O31" s="375">
        <f t="shared" si="4"/>
        <v>2400</v>
      </c>
      <c r="P31" s="376">
        <f t="shared" si="5"/>
        <v>0.0024</v>
      </c>
      <c r="Q31" s="183"/>
    </row>
    <row r="32" spans="1:17" ht="19.5" customHeight="1">
      <c r="A32" s="327">
        <v>12</v>
      </c>
      <c r="B32" s="370" t="s">
        <v>287</v>
      </c>
      <c r="C32" s="368">
        <v>4864820</v>
      </c>
      <c r="D32" s="353" t="s">
        <v>13</v>
      </c>
      <c r="E32" s="361" t="s">
        <v>364</v>
      </c>
      <c r="F32" s="372">
        <v>100</v>
      </c>
      <c r="G32" s="647">
        <v>25174</v>
      </c>
      <c r="H32" s="648">
        <v>19249</v>
      </c>
      <c r="I32" s="375">
        <f t="shared" si="0"/>
        <v>5925</v>
      </c>
      <c r="J32" s="375">
        <f t="shared" si="1"/>
        <v>592500</v>
      </c>
      <c r="K32" s="376">
        <f t="shared" si="2"/>
        <v>0.5925</v>
      </c>
      <c r="L32" s="647">
        <v>67695</v>
      </c>
      <c r="M32" s="648">
        <v>67670</v>
      </c>
      <c r="N32" s="375">
        <f t="shared" si="3"/>
        <v>25</v>
      </c>
      <c r="O32" s="375">
        <f t="shared" si="4"/>
        <v>2500</v>
      </c>
      <c r="P32" s="376">
        <f t="shared" si="5"/>
        <v>0.0025</v>
      </c>
      <c r="Q32" s="183"/>
    </row>
    <row r="33" spans="1:17" ht="19.5" customHeight="1">
      <c r="A33" s="327">
        <v>13</v>
      </c>
      <c r="B33" s="370" t="s">
        <v>288</v>
      </c>
      <c r="C33" s="368">
        <v>4865168</v>
      </c>
      <c r="D33" s="353" t="s">
        <v>13</v>
      </c>
      <c r="E33" s="361" t="s">
        <v>364</v>
      </c>
      <c r="F33" s="372">
        <v>1000</v>
      </c>
      <c r="G33" s="647">
        <v>991137</v>
      </c>
      <c r="H33" s="648">
        <v>991507</v>
      </c>
      <c r="I33" s="375">
        <f t="shared" si="0"/>
        <v>-370</v>
      </c>
      <c r="J33" s="375">
        <f t="shared" si="1"/>
        <v>-370000</v>
      </c>
      <c r="K33" s="376">
        <f t="shared" si="2"/>
        <v>-0.37</v>
      </c>
      <c r="L33" s="647">
        <v>997644</v>
      </c>
      <c r="M33" s="648">
        <v>997644</v>
      </c>
      <c r="N33" s="375">
        <f t="shared" si="3"/>
        <v>0</v>
      </c>
      <c r="O33" s="375">
        <f t="shared" si="4"/>
        <v>0</v>
      </c>
      <c r="P33" s="376">
        <f t="shared" si="5"/>
        <v>0</v>
      </c>
      <c r="Q33" s="183"/>
    </row>
    <row r="34" spans="1:17" ht="19.5" customHeight="1">
      <c r="A34" s="327">
        <v>14</v>
      </c>
      <c r="B34" s="370" t="s">
        <v>289</v>
      </c>
      <c r="C34" s="368">
        <v>4864802</v>
      </c>
      <c r="D34" s="353" t="s">
        <v>13</v>
      </c>
      <c r="E34" s="361" t="s">
        <v>364</v>
      </c>
      <c r="F34" s="372">
        <v>100</v>
      </c>
      <c r="G34" s="647">
        <v>985169</v>
      </c>
      <c r="H34" s="648">
        <v>985969</v>
      </c>
      <c r="I34" s="375">
        <f t="shared" si="0"/>
        <v>-800</v>
      </c>
      <c r="J34" s="375">
        <f t="shared" si="1"/>
        <v>-80000</v>
      </c>
      <c r="K34" s="376">
        <f t="shared" si="2"/>
        <v>-0.08</v>
      </c>
      <c r="L34" s="647">
        <v>7832</v>
      </c>
      <c r="M34" s="648">
        <v>7839</v>
      </c>
      <c r="N34" s="375">
        <f t="shared" si="3"/>
        <v>-7</v>
      </c>
      <c r="O34" s="375">
        <f t="shared" si="4"/>
        <v>-700</v>
      </c>
      <c r="P34" s="376">
        <f t="shared" si="5"/>
        <v>-0.0007</v>
      </c>
      <c r="Q34" s="183"/>
    </row>
    <row r="35" spans="1:17" ht="41.25" customHeight="1">
      <c r="A35" s="327"/>
      <c r="B35" s="715" t="s">
        <v>401</v>
      </c>
      <c r="C35" s="368">
        <v>5128400</v>
      </c>
      <c r="D35" s="353" t="s">
        <v>13</v>
      </c>
      <c r="E35" s="361" t="s">
        <v>364</v>
      </c>
      <c r="F35" s="372">
        <v>-937.5</v>
      </c>
      <c r="G35" s="647">
        <v>147</v>
      </c>
      <c r="H35" s="648">
        <v>132</v>
      </c>
      <c r="I35" s="384">
        <f t="shared" si="0"/>
        <v>15</v>
      </c>
      <c r="J35" s="384">
        <f t="shared" si="1"/>
        <v>-14062.5</v>
      </c>
      <c r="K35" s="385">
        <f t="shared" si="2"/>
        <v>-0.0140625</v>
      </c>
      <c r="L35" s="647">
        <v>45</v>
      </c>
      <c r="M35" s="648">
        <v>32</v>
      </c>
      <c r="N35" s="384">
        <f t="shared" si="3"/>
        <v>13</v>
      </c>
      <c r="O35" s="384">
        <f t="shared" si="4"/>
        <v>-12187.5</v>
      </c>
      <c r="P35" s="385">
        <f t="shared" si="5"/>
        <v>-0.0121875</v>
      </c>
      <c r="Q35" s="716" t="s">
        <v>402</v>
      </c>
    </row>
    <row r="36" spans="1:17" ht="19.5" customHeight="1">
      <c r="A36" s="327">
        <v>15</v>
      </c>
      <c r="B36" s="715" t="s">
        <v>401</v>
      </c>
      <c r="C36" s="368">
        <v>5128400</v>
      </c>
      <c r="D36" s="353" t="s">
        <v>13</v>
      </c>
      <c r="E36" s="361" t="s">
        <v>364</v>
      </c>
      <c r="F36" s="372">
        <v>937.5</v>
      </c>
      <c r="G36" s="647">
        <v>144</v>
      </c>
      <c r="H36" s="648">
        <v>147</v>
      </c>
      <c r="I36" s="375">
        <f>G36-H36</f>
        <v>-3</v>
      </c>
      <c r="J36" s="375">
        <f t="shared" si="1"/>
        <v>-2812.5</v>
      </c>
      <c r="K36" s="376">
        <f t="shared" si="2"/>
        <v>-0.0028125</v>
      </c>
      <c r="L36" s="647">
        <v>35</v>
      </c>
      <c r="M36" s="648">
        <v>45</v>
      </c>
      <c r="N36" s="375">
        <f>L36-M36</f>
        <v>-10</v>
      </c>
      <c r="O36" s="375">
        <f t="shared" si="4"/>
        <v>-9375</v>
      </c>
      <c r="P36" s="376">
        <f t="shared" si="5"/>
        <v>-0.009375</v>
      </c>
      <c r="Q36" s="183"/>
    </row>
    <row r="37" spans="1:17" ht="19.5" customHeight="1">
      <c r="A37" s="327"/>
      <c r="B37" s="367" t="s">
        <v>275</v>
      </c>
      <c r="C37" s="368"/>
      <c r="D37" s="353"/>
      <c r="E37" s="360"/>
      <c r="F37" s="369"/>
      <c r="G37" s="329"/>
      <c r="H37" s="360"/>
      <c r="I37" s="360"/>
      <c r="J37" s="378"/>
      <c r="K37" s="377"/>
      <c r="L37" s="383"/>
      <c r="M37" s="384"/>
      <c r="N37" s="384"/>
      <c r="O37" s="384"/>
      <c r="P37" s="385"/>
      <c r="Q37" s="183"/>
    </row>
    <row r="38" spans="1:17" ht="19.5" customHeight="1">
      <c r="A38" s="327">
        <v>16</v>
      </c>
      <c r="B38" s="370" t="s">
        <v>290</v>
      </c>
      <c r="C38" s="368">
        <v>4864882</v>
      </c>
      <c r="D38" s="353" t="s">
        <v>13</v>
      </c>
      <c r="E38" s="361" t="s">
        <v>364</v>
      </c>
      <c r="F38" s="372">
        <v>-500</v>
      </c>
      <c r="G38" s="647">
        <v>994859</v>
      </c>
      <c r="H38" s="648">
        <v>995285</v>
      </c>
      <c r="I38" s="375">
        <f>G38-H38</f>
        <v>-426</v>
      </c>
      <c r="J38" s="375">
        <f>$F38*I38</f>
        <v>213000</v>
      </c>
      <c r="K38" s="376">
        <f>J38/1000000</f>
        <v>0.213</v>
      </c>
      <c r="L38" s="647">
        <v>995902</v>
      </c>
      <c r="M38" s="648">
        <v>995906</v>
      </c>
      <c r="N38" s="375">
        <f>L38-M38</f>
        <v>-4</v>
      </c>
      <c r="O38" s="375">
        <f>$F38*N38</f>
        <v>2000</v>
      </c>
      <c r="P38" s="376">
        <f>O38/1000000</f>
        <v>0.002</v>
      </c>
      <c r="Q38" s="183"/>
    </row>
    <row r="39" spans="1:17" ht="19.5" customHeight="1">
      <c r="A39" s="327">
        <v>17</v>
      </c>
      <c r="B39" s="370" t="s">
        <v>293</v>
      </c>
      <c r="C39" s="368">
        <v>4902572</v>
      </c>
      <c r="D39" s="353" t="s">
        <v>13</v>
      </c>
      <c r="E39" s="361" t="s">
        <v>364</v>
      </c>
      <c r="F39" s="372">
        <v>-300</v>
      </c>
      <c r="G39" s="647">
        <v>999989</v>
      </c>
      <c r="H39" s="648">
        <v>999989</v>
      </c>
      <c r="I39" s="375">
        <f>G39-H39</f>
        <v>0</v>
      </c>
      <c r="J39" s="375">
        <f>$F39*I39</f>
        <v>0</v>
      </c>
      <c r="K39" s="376">
        <f>J39/1000000</f>
        <v>0</v>
      </c>
      <c r="L39" s="647">
        <v>999904</v>
      </c>
      <c r="M39" s="648">
        <v>999906</v>
      </c>
      <c r="N39" s="375">
        <f>L39-M39</f>
        <v>-2</v>
      </c>
      <c r="O39" s="375">
        <f>$F39*N39</f>
        <v>600</v>
      </c>
      <c r="P39" s="376">
        <f>O39/1000000</f>
        <v>0.0006</v>
      </c>
      <c r="Q39" s="183"/>
    </row>
    <row r="40" spans="1:17" ht="19.5" customHeight="1">
      <c r="A40" s="327"/>
      <c r="B40" s="367"/>
      <c r="C40" s="368"/>
      <c r="D40" s="368"/>
      <c r="E40" s="370"/>
      <c r="F40" s="368"/>
      <c r="G40" s="118"/>
      <c r="H40" s="52"/>
      <c r="I40" s="52"/>
      <c r="J40" s="52"/>
      <c r="K40" s="126"/>
      <c r="L40" s="46"/>
      <c r="M40" s="23"/>
      <c r="N40" s="23"/>
      <c r="O40" s="23"/>
      <c r="P40" s="30"/>
      <c r="Q40" s="183"/>
    </row>
    <row r="41" spans="1:17" ht="19.5" customHeight="1" thickBot="1">
      <c r="A41" s="373"/>
      <c r="B41" s="374" t="s">
        <v>291</v>
      </c>
      <c r="C41" s="374"/>
      <c r="D41" s="374"/>
      <c r="E41" s="374"/>
      <c r="F41" s="374"/>
      <c r="G41" s="128"/>
      <c r="H41" s="127"/>
      <c r="I41" s="127"/>
      <c r="J41" s="127"/>
      <c r="K41" s="627">
        <f>SUM(K30:K40)</f>
        <v>1.657625</v>
      </c>
      <c r="L41" s="388"/>
      <c r="M41" s="389"/>
      <c r="N41" s="389"/>
      <c r="O41" s="389"/>
      <c r="P41" s="381">
        <f>SUM(P30:P40)</f>
        <v>0.054037499999999995</v>
      </c>
      <c r="Q41" s="184"/>
    </row>
    <row r="42" spans="1:16" ht="13.5" thickTop="1">
      <c r="A42" s="66"/>
      <c r="B42" s="2"/>
      <c r="C42" s="115"/>
      <c r="D42" s="66"/>
      <c r="E42" s="115"/>
      <c r="F42" s="10"/>
      <c r="G42" s="10"/>
      <c r="H42" s="10"/>
      <c r="I42" s="10"/>
      <c r="J42" s="10"/>
      <c r="K42" s="11"/>
      <c r="L42" s="390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11:16" ht="12.75">
      <c r="K44" s="19"/>
      <c r="L44" s="19"/>
      <c r="M44" s="19"/>
      <c r="N44" s="19"/>
      <c r="O44" s="19"/>
      <c r="P44" s="19"/>
    </row>
    <row r="45" spans="2:16" ht="21.75">
      <c r="B45" s="228" t="s">
        <v>350</v>
      </c>
      <c r="K45" s="392">
        <f>K21</f>
        <v>0.9245999999999999</v>
      </c>
      <c r="L45" s="391"/>
      <c r="M45" s="391"/>
      <c r="N45" s="391"/>
      <c r="O45" s="391"/>
      <c r="P45" s="392">
        <f>P21</f>
        <v>0.9591999999999999</v>
      </c>
    </row>
    <row r="46" spans="2:16" ht="21.75">
      <c r="B46" s="228" t="s">
        <v>351</v>
      </c>
      <c r="K46" s="392">
        <f>K27</f>
        <v>-0.1588</v>
      </c>
      <c r="L46" s="391"/>
      <c r="M46" s="391"/>
      <c r="N46" s="391"/>
      <c r="O46" s="391"/>
      <c r="P46" s="392">
        <f>P27</f>
        <v>-0.0027999999999999995</v>
      </c>
    </row>
    <row r="47" spans="2:16" ht="21.75">
      <c r="B47" s="228" t="s">
        <v>352</v>
      </c>
      <c r="K47" s="392">
        <f>K41</f>
        <v>1.657625</v>
      </c>
      <c r="L47" s="391"/>
      <c r="M47" s="391"/>
      <c r="N47" s="391"/>
      <c r="O47" s="391"/>
      <c r="P47" s="621">
        <f>P41</f>
        <v>0.054037499999999995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70" zoomScaleNormal="75" zoomScaleSheetLayoutView="70" zoomScalePageLayoutView="0" workbookViewId="0" topLeftCell="A19">
      <selection activeCell="J48" sqref="J4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4" max="4" width="11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15.8515625" style="0" customWidth="1"/>
    <col min="18" max="18" width="7.57421875" style="0" customWidth="1"/>
  </cols>
  <sheetData>
    <row r="1" ht="26.25">
      <c r="A1" s="1" t="s">
        <v>254</v>
      </c>
    </row>
    <row r="2" spans="1:16" ht="20.25">
      <c r="A2" s="401" t="s">
        <v>255</v>
      </c>
      <c r="P2" s="349" t="str">
        <f>NDPL!Q1</f>
        <v>MARCH-2011</v>
      </c>
    </row>
    <row r="3" spans="1:9" ht="18">
      <c r="A3" s="224" t="s">
        <v>369</v>
      </c>
      <c r="B3" s="224"/>
      <c r="C3" s="320"/>
      <c r="D3" s="321"/>
      <c r="E3" s="321"/>
      <c r="F3" s="320"/>
      <c r="G3" s="320"/>
      <c r="H3" s="320"/>
      <c r="I3" s="320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01/04/11</v>
      </c>
      <c r="H5" s="41" t="str">
        <f>NDPL!H5</f>
        <v>INTIAL READING 01/03/11</v>
      </c>
      <c r="I5" s="41" t="s">
        <v>4</v>
      </c>
      <c r="J5" s="41" t="s">
        <v>5</v>
      </c>
      <c r="K5" s="41" t="s">
        <v>6</v>
      </c>
      <c r="L5" s="43" t="str">
        <f>NDPL!G5</f>
        <v>FINAL READING 01/04/11</v>
      </c>
      <c r="M5" s="41" t="str">
        <f>NDPL!H5</f>
        <v>INTIAL READING 01/03/11</v>
      </c>
      <c r="N5" s="41" t="s">
        <v>4</v>
      </c>
      <c r="O5" s="41" t="s">
        <v>5</v>
      </c>
      <c r="P5" s="42" t="s">
        <v>6</v>
      </c>
      <c r="Q5" s="42" t="s">
        <v>327</v>
      </c>
    </row>
    <row r="6" ht="14.25" thickBot="1" thickTop="1"/>
    <row r="7" spans="1:17" ht="13.5" thickTop="1">
      <c r="A7" s="26"/>
      <c r="B7" s="138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2"/>
    </row>
    <row r="8" spans="1:17" ht="18">
      <c r="A8" s="144"/>
      <c r="B8" s="659" t="s">
        <v>300</v>
      </c>
      <c r="C8" s="656"/>
      <c r="D8" s="147"/>
      <c r="E8" s="147"/>
      <c r="F8" s="149"/>
      <c r="G8" s="160"/>
      <c r="H8" s="21"/>
      <c r="I8" s="81"/>
      <c r="J8" s="81"/>
      <c r="K8" s="83"/>
      <c r="L8" s="82"/>
      <c r="M8" s="80"/>
      <c r="N8" s="81"/>
      <c r="O8" s="81"/>
      <c r="P8" s="83"/>
      <c r="Q8" s="183"/>
    </row>
    <row r="9" spans="1:17" ht="18">
      <c r="A9" s="151"/>
      <c r="B9" s="660" t="s">
        <v>301</v>
      </c>
      <c r="C9" s="661" t="s">
        <v>295</v>
      </c>
      <c r="D9" s="152"/>
      <c r="E9" s="147"/>
      <c r="F9" s="149"/>
      <c r="G9" s="25"/>
      <c r="H9" s="21"/>
      <c r="I9" s="81"/>
      <c r="J9" s="81"/>
      <c r="K9" s="83"/>
      <c r="L9" s="222"/>
      <c r="M9" s="81"/>
      <c r="N9" s="81"/>
      <c r="O9" s="81"/>
      <c r="P9" s="83"/>
      <c r="Q9" s="183"/>
    </row>
    <row r="10" spans="1:17" ht="20.25">
      <c r="A10" s="638">
        <v>1</v>
      </c>
      <c r="B10" s="655" t="s">
        <v>296</v>
      </c>
      <c r="C10" s="656">
        <v>4902497</v>
      </c>
      <c r="D10" s="657" t="s">
        <v>13</v>
      </c>
      <c r="E10" s="147" t="s">
        <v>373</v>
      </c>
      <c r="F10" s="658">
        <v>2000</v>
      </c>
      <c r="G10" s="647">
        <v>6759</v>
      </c>
      <c r="H10" s="648">
        <v>6455</v>
      </c>
      <c r="I10" s="648">
        <f>G10-H10</f>
        <v>304</v>
      </c>
      <c r="J10" s="648">
        <f>$F10*I10</f>
        <v>608000</v>
      </c>
      <c r="K10" s="648">
        <f>J10/1000000</f>
        <v>0.608</v>
      </c>
      <c r="L10" s="647">
        <v>999918</v>
      </c>
      <c r="M10" s="648">
        <v>999918</v>
      </c>
      <c r="N10" s="612">
        <f>L10-M10</f>
        <v>0</v>
      </c>
      <c r="O10" s="612">
        <f>$F10*N10</f>
        <v>0</v>
      </c>
      <c r="P10" s="614">
        <f>O10/1000000</f>
        <v>0</v>
      </c>
      <c r="Q10" s="183"/>
    </row>
    <row r="11" spans="1:17" ht="20.25">
      <c r="A11" s="638">
        <v>2</v>
      </c>
      <c r="B11" s="655" t="s">
        <v>298</v>
      </c>
      <c r="C11" s="656">
        <v>4902498</v>
      </c>
      <c r="D11" s="657" t="s">
        <v>13</v>
      </c>
      <c r="E11" s="147" t="s">
        <v>373</v>
      </c>
      <c r="F11" s="658">
        <v>2000</v>
      </c>
      <c r="G11" s="647">
        <v>5752</v>
      </c>
      <c r="H11" s="648">
        <v>5466</v>
      </c>
      <c r="I11" s="648">
        <f>G11-H11</f>
        <v>286</v>
      </c>
      <c r="J11" s="648">
        <f>$F11*I11</f>
        <v>572000</v>
      </c>
      <c r="K11" s="648">
        <f>J11/1000000</f>
        <v>0.572</v>
      </c>
      <c r="L11" s="647">
        <v>999699</v>
      </c>
      <c r="M11" s="648">
        <v>999698</v>
      </c>
      <c r="N11" s="612">
        <f>L11-M11</f>
        <v>1</v>
      </c>
      <c r="O11" s="612">
        <f>$F11*N11</f>
        <v>2000</v>
      </c>
      <c r="P11" s="614">
        <f>O11/1000000</f>
        <v>0.002</v>
      </c>
      <c r="Q11" s="183"/>
    </row>
    <row r="12" spans="1:17" ht="12.75">
      <c r="A12" s="118"/>
      <c r="B12" s="153"/>
      <c r="C12" s="135"/>
      <c r="D12" s="154"/>
      <c r="E12" s="154"/>
      <c r="F12" s="155"/>
      <c r="G12" s="161"/>
      <c r="H12" s="162"/>
      <c r="I12" s="81"/>
      <c r="J12" s="81"/>
      <c r="K12" s="83"/>
      <c r="L12" s="222"/>
      <c r="M12" s="81"/>
      <c r="N12" s="81"/>
      <c r="O12" s="81"/>
      <c r="P12" s="83"/>
      <c r="Q12" s="183"/>
    </row>
    <row r="13" spans="1:17" ht="12.75">
      <c r="A13" s="118"/>
      <c r="B13" s="156"/>
      <c r="C13" s="135"/>
      <c r="D13" s="154"/>
      <c r="E13" s="154"/>
      <c r="F13" s="155"/>
      <c r="G13" s="161"/>
      <c r="H13" s="162"/>
      <c r="I13" s="81"/>
      <c r="J13" s="81"/>
      <c r="K13" s="83"/>
      <c r="L13" s="222"/>
      <c r="M13" s="81"/>
      <c r="N13" s="81"/>
      <c r="O13" s="81"/>
      <c r="P13" s="83"/>
      <c r="Q13" s="183"/>
    </row>
    <row r="14" spans="1:17" ht="12.75">
      <c r="A14" s="118"/>
      <c r="B14" s="153"/>
      <c r="C14" s="135"/>
      <c r="D14" s="154"/>
      <c r="E14" s="154"/>
      <c r="F14" s="155"/>
      <c r="G14" s="161"/>
      <c r="H14" s="162"/>
      <c r="I14" s="81"/>
      <c r="J14" s="81"/>
      <c r="K14" s="83"/>
      <c r="L14" s="222"/>
      <c r="M14" s="81"/>
      <c r="N14" s="81"/>
      <c r="O14" s="81"/>
      <c r="P14" s="83"/>
      <c r="Q14" s="183"/>
    </row>
    <row r="15" spans="1:17" ht="18">
      <c r="A15" s="118"/>
      <c r="B15" s="153"/>
      <c r="C15" s="135"/>
      <c r="D15" s="154"/>
      <c r="E15" s="154"/>
      <c r="F15" s="155"/>
      <c r="G15" s="161"/>
      <c r="H15" s="672" t="s">
        <v>336</v>
      </c>
      <c r="I15" s="649"/>
      <c r="J15" s="375"/>
      <c r="K15" s="650">
        <f>SUM(K10:K11)</f>
        <v>1.18</v>
      </c>
      <c r="L15" s="222"/>
      <c r="M15" s="673" t="s">
        <v>336</v>
      </c>
      <c r="N15" s="651"/>
      <c r="O15" s="643"/>
      <c r="P15" s="652">
        <f>SUM(P10:P11)</f>
        <v>0.002</v>
      </c>
      <c r="Q15" s="183"/>
    </row>
    <row r="16" spans="1:17" ht="18">
      <c r="A16" s="118"/>
      <c r="B16" s="396" t="s">
        <v>12</v>
      </c>
      <c r="C16" s="395"/>
      <c r="D16" s="154"/>
      <c r="E16" s="154"/>
      <c r="F16" s="155"/>
      <c r="G16" s="161"/>
      <c r="H16" s="162"/>
      <c r="I16" s="81"/>
      <c r="J16" s="81"/>
      <c r="K16" s="83"/>
      <c r="L16" s="222"/>
      <c r="M16" s="81"/>
      <c r="N16" s="81"/>
      <c r="O16" s="81"/>
      <c r="P16" s="83"/>
      <c r="Q16" s="183"/>
    </row>
    <row r="17" spans="1:17" ht="18">
      <c r="A17" s="157"/>
      <c r="B17" s="262" t="s">
        <v>302</v>
      </c>
      <c r="C17" s="187" t="s">
        <v>295</v>
      </c>
      <c r="D17" s="152"/>
      <c r="E17" s="154"/>
      <c r="F17" s="159"/>
      <c r="G17" s="25"/>
      <c r="H17" s="21"/>
      <c r="I17" s="81"/>
      <c r="J17" s="81"/>
      <c r="K17" s="83"/>
      <c r="L17" s="222"/>
      <c r="M17" s="81"/>
      <c r="N17" s="81"/>
      <c r="O17" s="81"/>
      <c r="P17" s="83"/>
      <c r="Q17" s="183"/>
    </row>
    <row r="18" spans="1:17" ht="20.25">
      <c r="A18" s="329">
        <v>3</v>
      </c>
      <c r="B18" s="394" t="s">
        <v>296</v>
      </c>
      <c r="C18" s="395">
        <v>4902505</v>
      </c>
      <c r="D18" s="378" t="s">
        <v>13</v>
      </c>
      <c r="E18" s="147" t="s">
        <v>373</v>
      </c>
      <c r="F18" s="662">
        <v>1000</v>
      </c>
      <c r="G18" s="647">
        <v>999658</v>
      </c>
      <c r="H18" s="648">
        <v>999677</v>
      </c>
      <c r="I18" s="648">
        <f>G18-H18</f>
        <v>-19</v>
      </c>
      <c r="J18" s="648">
        <f>$F18*I18</f>
        <v>-19000</v>
      </c>
      <c r="K18" s="648">
        <f>J18/1000000</f>
        <v>-0.019</v>
      </c>
      <c r="L18" s="647">
        <v>42182</v>
      </c>
      <c r="M18" s="648">
        <v>41591</v>
      </c>
      <c r="N18" s="612">
        <f>L18-M18</f>
        <v>591</v>
      </c>
      <c r="O18" s="612">
        <f>$F18*N18</f>
        <v>591000</v>
      </c>
      <c r="P18" s="614">
        <f>O18/1000000</f>
        <v>0.591</v>
      </c>
      <c r="Q18" s="183"/>
    </row>
    <row r="19" spans="1:17" ht="20.25">
      <c r="A19" s="329">
        <v>4</v>
      </c>
      <c r="B19" s="394" t="s">
        <v>298</v>
      </c>
      <c r="C19" s="395">
        <v>4902506</v>
      </c>
      <c r="D19" s="378" t="s">
        <v>13</v>
      </c>
      <c r="E19" s="147" t="s">
        <v>373</v>
      </c>
      <c r="F19" s="662">
        <v>1000</v>
      </c>
      <c r="G19" s="647">
        <v>991408</v>
      </c>
      <c r="H19" s="648">
        <v>991412</v>
      </c>
      <c r="I19" s="648">
        <f>G19-H19</f>
        <v>-4</v>
      </c>
      <c r="J19" s="648">
        <f>$F19*I19</f>
        <v>-4000</v>
      </c>
      <c r="K19" s="648">
        <f>J19/1000000</f>
        <v>-0.004</v>
      </c>
      <c r="L19" s="647">
        <v>987320</v>
      </c>
      <c r="M19" s="648">
        <v>985553</v>
      </c>
      <c r="N19" s="612">
        <f>L19-M19</f>
        <v>1767</v>
      </c>
      <c r="O19" s="612">
        <f>$F19*N19</f>
        <v>1767000</v>
      </c>
      <c r="P19" s="614">
        <f>O19/1000000</f>
        <v>1.767</v>
      </c>
      <c r="Q19" s="183"/>
    </row>
    <row r="20" spans="1:17" ht="12.75">
      <c r="A20" s="118"/>
      <c r="B20" s="156"/>
      <c r="C20" s="135"/>
      <c r="D20" s="154"/>
      <c r="E20" s="154"/>
      <c r="F20" s="155"/>
      <c r="G20" s="161"/>
      <c r="H20" s="162"/>
      <c r="I20" s="81"/>
      <c r="J20" s="81"/>
      <c r="K20" s="83"/>
      <c r="L20" s="222"/>
      <c r="M20" s="81"/>
      <c r="N20" s="81"/>
      <c r="O20" s="81"/>
      <c r="P20" s="83"/>
      <c r="Q20" s="183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102"/>
      <c r="M21" s="23"/>
      <c r="N21" s="21"/>
      <c r="O21" s="21"/>
      <c r="P21" s="125"/>
      <c r="Q21" s="183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102"/>
      <c r="M22" s="23"/>
      <c r="N22" s="21"/>
      <c r="O22" s="21"/>
      <c r="P22" s="125"/>
      <c r="Q22" s="183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3"/>
    </row>
    <row r="24" spans="1:17" ht="18">
      <c r="A24" s="25"/>
      <c r="B24" s="21"/>
      <c r="C24" s="21"/>
      <c r="D24" s="21"/>
      <c r="E24" s="21"/>
      <c r="F24" s="21"/>
      <c r="G24" s="25"/>
      <c r="H24" s="675" t="s">
        <v>336</v>
      </c>
      <c r="I24" s="674"/>
      <c r="J24" s="539"/>
      <c r="K24" s="653">
        <f>SUM(K18:K19)</f>
        <v>-0.023</v>
      </c>
      <c r="L24" s="25"/>
      <c r="M24" s="675" t="s">
        <v>336</v>
      </c>
      <c r="N24" s="653"/>
      <c r="O24" s="539"/>
      <c r="P24" s="654">
        <f>SUM(P18:P19)</f>
        <v>2.3579999999999997</v>
      </c>
      <c r="Q24" s="183"/>
    </row>
    <row r="25" spans="1:17" ht="12.75">
      <c r="A25" s="25"/>
      <c r="B25" s="21"/>
      <c r="C25" s="21"/>
      <c r="D25" s="21"/>
      <c r="E25" s="21"/>
      <c r="F25" s="21"/>
      <c r="G25" s="25"/>
      <c r="H25" s="21"/>
      <c r="I25" s="21"/>
      <c r="J25" s="21"/>
      <c r="K25" s="21"/>
      <c r="L25" s="25"/>
      <c r="M25" s="21"/>
      <c r="N25" s="21"/>
      <c r="O25" s="21"/>
      <c r="P25" s="125"/>
      <c r="Q25" s="183"/>
    </row>
    <row r="26" spans="1:17" ht="13.5" thickBot="1">
      <c r="A26" s="31"/>
      <c r="B26" s="32"/>
      <c r="C26" s="32"/>
      <c r="D26" s="32"/>
      <c r="E26" s="32"/>
      <c r="F26" s="32"/>
      <c r="G26" s="31"/>
      <c r="H26" s="32"/>
      <c r="I26" s="239"/>
      <c r="J26" s="32"/>
      <c r="K26" s="240"/>
      <c r="L26" s="31"/>
      <c r="M26" s="32"/>
      <c r="N26" s="239"/>
      <c r="O26" s="32"/>
      <c r="P26" s="240"/>
      <c r="Q26" s="184"/>
    </row>
    <row r="27" ht="13.5" thickTop="1"/>
    <row r="31" spans="1:16" ht="18">
      <c r="A31" s="663" t="s">
        <v>304</v>
      </c>
      <c r="B31" s="225"/>
      <c r="C31" s="225"/>
      <c r="D31" s="225"/>
      <c r="E31" s="225"/>
      <c r="F31" s="225"/>
      <c r="K31" s="163">
        <f>(K15+K24)</f>
        <v>1.157</v>
      </c>
      <c r="L31" s="164"/>
      <c r="M31" s="164"/>
      <c r="N31" s="164"/>
      <c r="O31" s="164"/>
      <c r="P31" s="163">
        <f>(P15+P24)</f>
        <v>2.3599999999999994</v>
      </c>
    </row>
    <row r="34" spans="1:2" ht="18">
      <c r="A34" s="663" t="s">
        <v>305</v>
      </c>
      <c r="B34" s="663" t="s">
        <v>306</v>
      </c>
    </row>
    <row r="35" spans="1:16" ht="18">
      <c r="A35" s="241"/>
      <c r="B35" s="241"/>
      <c r="H35" s="188" t="s">
        <v>307</v>
      </c>
      <c r="I35" s="225"/>
      <c r="J35" s="188"/>
      <c r="K35" s="336">
        <v>0</v>
      </c>
      <c r="L35" s="336"/>
      <c r="M35" s="336"/>
      <c r="N35" s="336"/>
      <c r="O35" s="336"/>
      <c r="P35" s="336">
        <v>0</v>
      </c>
    </row>
    <row r="36" spans="8:16" ht="18">
      <c r="H36" s="188" t="s">
        <v>308</v>
      </c>
      <c r="I36" s="225"/>
      <c r="J36" s="188"/>
      <c r="K36" s="336">
        <f>BRPL!K17</f>
        <v>0</v>
      </c>
      <c r="L36" s="336"/>
      <c r="M36" s="336"/>
      <c r="N36" s="336"/>
      <c r="O36" s="336"/>
      <c r="P36" s="336">
        <f>BRPL!P17</f>
        <v>0</v>
      </c>
    </row>
    <row r="37" spans="8:16" ht="18">
      <c r="H37" s="188" t="s">
        <v>309</v>
      </c>
      <c r="I37" s="225"/>
      <c r="J37" s="188"/>
      <c r="K37" s="225">
        <f>BYPL!K32</f>
        <v>-0.7592</v>
      </c>
      <c r="L37" s="225"/>
      <c r="M37" s="664"/>
      <c r="N37" s="225"/>
      <c r="O37" s="225"/>
      <c r="P37" s="225">
        <f>BYPL!P32</f>
        <v>-6.713100000000001</v>
      </c>
    </row>
    <row r="38" spans="8:16" ht="18">
      <c r="H38" s="188" t="s">
        <v>310</v>
      </c>
      <c r="I38" s="225"/>
      <c r="J38" s="188"/>
      <c r="K38" s="225">
        <f>NDMC!K30</f>
        <v>0.248</v>
      </c>
      <c r="L38" s="225"/>
      <c r="M38" s="225"/>
      <c r="N38" s="225"/>
      <c r="O38" s="225"/>
      <c r="P38" s="225">
        <f>NDMC!P30</f>
        <v>3.137</v>
      </c>
    </row>
    <row r="39" spans="8:16" ht="18">
      <c r="H39" s="188" t="s">
        <v>311</v>
      </c>
      <c r="I39" s="225"/>
      <c r="J39" s="188"/>
      <c r="K39" s="225"/>
      <c r="L39" s="225"/>
      <c r="M39" s="225"/>
      <c r="N39" s="225"/>
      <c r="O39" s="225"/>
      <c r="P39" s="225"/>
    </row>
    <row r="40" spans="8:16" ht="18">
      <c r="H40" s="665" t="s">
        <v>312</v>
      </c>
      <c r="I40" s="188"/>
      <c r="J40" s="188"/>
      <c r="K40" s="188">
        <f>SUM(K35:K39)</f>
        <v>-0.5112</v>
      </c>
      <c r="L40" s="225"/>
      <c r="M40" s="225"/>
      <c r="N40" s="225"/>
      <c r="O40" s="225"/>
      <c r="P40" s="188">
        <f>SUM(P35:P39)</f>
        <v>-3.5761000000000007</v>
      </c>
    </row>
    <row r="41" spans="8:16" ht="18"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8">
      <c r="A42" s="663" t="s">
        <v>337</v>
      </c>
      <c r="B42" s="137"/>
      <c r="C42" s="137"/>
      <c r="D42" s="137"/>
      <c r="E42" s="137"/>
      <c r="F42" s="137"/>
      <c r="G42" s="137"/>
      <c r="H42" s="188"/>
      <c r="I42" s="666"/>
      <c r="J42" s="188"/>
      <c r="K42" s="666">
        <f>K31+K40</f>
        <v>0.6458</v>
      </c>
      <c r="L42" s="225"/>
      <c r="M42" s="225"/>
      <c r="N42" s="225"/>
      <c r="O42" s="225"/>
      <c r="P42" s="666">
        <f>P31+P40</f>
        <v>-1.2161000000000013</v>
      </c>
    </row>
    <row r="43" spans="1:10" ht="18">
      <c r="A43" s="188"/>
      <c r="B43" s="136"/>
      <c r="C43" s="137"/>
      <c r="D43" s="137"/>
      <c r="E43" s="137"/>
      <c r="F43" s="137"/>
      <c r="G43" s="137"/>
      <c r="H43" s="137"/>
      <c r="I43" s="166"/>
      <c r="J43" s="137"/>
    </row>
    <row r="44" spans="1:10" ht="18">
      <c r="A44" s="665" t="s">
        <v>313</v>
      </c>
      <c r="B44" s="188" t="s">
        <v>314</v>
      </c>
      <c r="C44" s="137"/>
      <c r="D44" s="137"/>
      <c r="E44" s="137"/>
      <c r="F44" s="137"/>
      <c r="G44" s="137"/>
      <c r="H44" s="137"/>
      <c r="I44" s="166"/>
      <c r="J44" s="137"/>
    </row>
    <row r="45" spans="1:10" ht="12.75">
      <c r="A45" s="165"/>
      <c r="B45" s="136"/>
      <c r="C45" s="137"/>
      <c r="D45" s="137"/>
      <c r="E45" s="137"/>
      <c r="F45" s="137"/>
      <c r="G45" s="137"/>
      <c r="H45" s="137"/>
      <c r="I45" s="166"/>
      <c r="J45" s="137"/>
    </row>
    <row r="46" spans="1:16" ht="18">
      <c r="A46" s="667" t="s">
        <v>315</v>
      </c>
      <c r="B46" s="668" t="s">
        <v>316</v>
      </c>
      <c r="C46" s="669" t="s">
        <v>317</v>
      </c>
      <c r="D46" s="668"/>
      <c r="E46" s="668"/>
      <c r="F46" s="668"/>
      <c r="G46" s="539">
        <v>29.0035</v>
      </c>
      <c r="H46" s="668" t="s">
        <v>318</v>
      </c>
      <c r="I46" s="668"/>
      <c r="J46" s="670"/>
      <c r="K46" s="668">
        <f>($K$42*G46)/100</f>
        <v>0.18730460300000001</v>
      </c>
      <c r="L46" s="668"/>
      <c r="M46" s="668"/>
      <c r="N46" s="668"/>
      <c r="O46" s="668"/>
      <c r="P46" s="668">
        <f>($P$42*G46)/100</f>
        <v>-0.3527115635000003</v>
      </c>
    </row>
    <row r="47" spans="1:16" ht="18">
      <c r="A47" s="667" t="s">
        <v>319</v>
      </c>
      <c r="B47" s="668" t="s">
        <v>374</v>
      </c>
      <c r="C47" s="669" t="s">
        <v>317</v>
      </c>
      <c r="D47" s="668"/>
      <c r="E47" s="668"/>
      <c r="F47" s="668"/>
      <c r="G47" s="539">
        <v>39.7937</v>
      </c>
      <c r="H47" s="668" t="s">
        <v>318</v>
      </c>
      <c r="I47" s="668"/>
      <c r="J47" s="670"/>
      <c r="K47" s="668">
        <f>($K$42*G47)/100</f>
        <v>0.25698771460000003</v>
      </c>
      <c r="L47" s="668"/>
      <c r="M47" s="668"/>
      <c r="N47" s="668"/>
      <c r="O47" s="668"/>
      <c r="P47" s="668">
        <f>($P$42*G47)/100</f>
        <v>-0.48393118570000054</v>
      </c>
    </row>
    <row r="48" spans="1:16" ht="18">
      <c r="A48" s="667" t="s">
        <v>320</v>
      </c>
      <c r="B48" s="668" t="s">
        <v>375</v>
      </c>
      <c r="C48" s="669" t="s">
        <v>317</v>
      </c>
      <c r="D48" s="668"/>
      <c r="E48" s="668"/>
      <c r="F48" s="668"/>
      <c r="G48" s="539">
        <v>24.0691</v>
      </c>
      <c r="H48" s="668" t="s">
        <v>318</v>
      </c>
      <c r="I48" s="668"/>
      <c r="J48" s="670"/>
      <c r="K48" s="668">
        <f>($K$42*G48)/100</f>
        <v>0.15543824779999998</v>
      </c>
      <c r="L48" s="668"/>
      <c r="M48" s="668"/>
      <c r="N48" s="668"/>
      <c r="O48" s="668"/>
      <c r="P48" s="668">
        <f>($P$42*G48)/100</f>
        <v>-0.29270432510000033</v>
      </c>
    </row>
    <row r="49" spans="1:16" ht="18">
      <c r="A49" s="667" t="s">
        <v>321</v>
      </c>
      <c r="B49" s="668" t="s">
        <v>376</v>
      </c>
      <c r="C49" s="669" t="s">
        <v>317</v>
      </c>
      <c r="D49" s="668"/>
      <c r="E49" s="668"/>
      <c r="F49" s="668"/>
      <c r="G49" s="539">
        <v>6.3238</v>
      </c>
      <c r="H49" s="668" t="s">
        <v>318</v>
      </c>
      <c r="I49" s="668"/>
      <c r="J49" s="670"/>
      <c r="K49" s="668">
        <f>($K$42*G49)/100</f>
        <v>0.0408391004</v>
      </c>
      <c r="L49" s="668"/>
      <c r="M49" s="668"/>
      <c r="N49" s="668"/>
      <c r="O49" s="668"/>
      <c r="P49" s="668">
        <f>($P$42*G49)/100</f>
        <v>-0.07690373180000008</v>
      </c>
    </row>
    <row r="50" spans="1:16" ht="18">
      <c r="A50" s="667" t="s">
        <v>322</v>
      </c>
      <c r="B50" s="668" t="s">
        <v>377</v>
      </c>
      <c r="C50" s="669" t="s">
        <v>317</v>
      </c>
      <c r="D50" s="668"/>
      <c r="E50" s="668"/>
      <c r="F50" s="668"/>
      <c r="G50" s="539">
        <v>0.81</v>
      </c>
      <c r="H50" s="668" t="s">
        <v>318</v>
      </c>
      <c r="I50" s="668"/>
      <c r="J50" s="670"/>
      <c r="K50" s="668">
        <f>($K$42*G50)/100</f>
        <v>0.0052309800000000005</v>
      </c>
      <c r="L50" s="668"/>
      <c r="M50" s="668"/>
      <c r="N50" s="668"/>
      <c r="O50" s="668"/>
      <c r="P50" s="668">
        <f>($P$42*G50)/100</f>
        <v>-0.00985041000000001</v>
      </c>
    </row>
    <row r="51" spans="6:10" ht="12.75">
      <c r="F51" s="167"/>
      <c r="J51" s="168"/>
    </row>
    <row r="52" spans="1:10" ht="15">
      <c r="A52" s="671" t="s">
        <v>433</v>
      </c>
      <c r="F52" s="167"/>
      <c r="J52" s="168"/>
    </row>
  </sheetData>
  <sheetProtection/>
  <printOptions horizontalCentered="1"/>
  <pageMargins left="0.25" right="0.2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55" zoomScaleNormal="50" zoomScaleSheetLayoutView="55" workbookViewId="0" topLeftCell="D6">
      <selection activeCell="K17" sqref="K1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322"/>
      <c r="R1" s="21"/>
    </row>
    <row r="2" spans="1:18" ht="30">
      <c r="A2" s="251"/>
      <c r="B2" s="21"/>
      <c r="C2" s="21"/>
      <c r="D2" s="21"/>
      <c r="E2" s="21"/>
      <c r="F2" s="21"/>
      <c r="G2" s="527" t="s">
        <v>372</v>
      </c>
      <c r="H2" s="21"/>
      <c r="I2" s="21"/>
      <c r="J2" s="21"/>
      <c r="K2" s="21"/>
      <c r="L2" s="21"/>
      <c r="M2" s="21"/>
      <c r="N2" s="21"/>
      <c r="O2" s="21"/>
      <c r="P2" s="21"/>
      <c r="Q2" s="323"/>
      <c r="R2" s="21"/>
    </row>
    <row r="3" spans="1:18" ht="26.25">
      <c r="A3" s="25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3"/>
      <c r="R3" s="21"/>
    </row>
    <row r="4" spans="1:18" ht="25.5">
      <c r="A4" s="25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3"/>
      <c r="R4" s="21"/>
    </row>
    <row r="5" spans="1:18" ht="23.25">
      <c r="A5" s="257"/>
      <c r="B5" s="21"/>
      <c r="C5" s="522" t="s">
        <v>390</v>
      </c>
      <c r="D5" s="21"/>
      <c r="E5" s="21"/>
      <c r="F5" s="21"/>
      <c r="G5" s="21"/>
      <c r="H5" s="21"/>
      <c r="I5" s="21"/>
      <c r="J5" s="21"/>
      <c r="K5" s="21"/>
      <c r="L5" s="254"/>
      <c r="M5" s="21"/>
      <c r="N5" s="21"/>
      <c r="O5" s="21"/>
      <c r="P5" s="21"/>
      <c r="Q5" s="323"/>
      <c r="R5" s="21"/>
    </row>
    <row r="6" spans="1:18" ht="18">
      <c r="A6" s="253"/>
      <c r="B6" s="13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3"/>
      <c r="R6" s="21"/>
    </row>
    <row r="7" spans="1:18" ht="26.25">
      <c r="A7" s="251"/>
      <c r="B7" s="21"/>
      <c r="C7" s="21"/>
      <c r="D7" s="21"/>
      <c r="E7" s="21"/>
      <c r="F7" s="305" t="s">
        <v>408</v>
      </c>
      <c r="G7" s="21"/>
      <c r="H7" s="21"/>
      <c r="I7" s="21"/>
      <c r="J7" s="21"/>
      <c r="K7" s="21"/>
      <c r="L7" s="254"/>
      <c r="M7" s="21"/>
      <c r="N7" s="21"/>
      <c r="O7" s="21"/>
      <c r="P7" s="21"/>
      <c r="Q7" s="323"/>
      <c r="R7" s="21"/>
    </row>
    <row r="8" spans="1:18" ht="25.5">
      <c r="A8" s="252"/>
      <c r="B8" s="255"/>
      <c r="C8" s="21"/>
      <c r="D8" s="21"/>
      <c r="E8" s="21"/>
      <c r="F8" s="21"/>
      <c r="G8" s="21"/>
      <c r="H8" s="256"/>
      <c r="I8" s="21"/>
      <c r="J8" s="21"/>
      <c r="K8" s="21"/>
      <c r="L8" s="21"/>
      <c r="M8" s="21"/>
      <c r="N8" s="21"/>
      <c r="O8" s="21"/>
      <c r="P8" s="21"/>
      <c r="Q8" s="323"/>
      <c r="R8" s="21"/>
    </row>
    <row r="9" spans="1:18" ht="12.75">
      <c r="A9" s="257"/>
      <c r="B9" s="21"/>
      <c r="C9" s="21"/>
      <c r="D9" s="21"/>
      <c r="E9" s="21"/>
      <c r="F9" s="21"/>
      <c r="G9" s="21"/>
      <c r="H9" s="258"/>
      <c r="I9" s="21"/>
      <c r="J9" s="21"/>
      <c r="K9" s="21"/>
      <c r="L9" s="21"/>
      <c r="M9" s="21"/>
      <c r="N9" s="21"/>
      <c r="O9" s="21"/>
      <c r="P9" s="21"/>
      <c r="Q9" s="323"/>
      <c r="R9" s="21"/>
    </row>
    <row r="10" spans="1:18" ht="45.75" customHeight="1">
      <c r="A10" s="257"/>
      <c r="B10" s="312" t="s">
        <v>338</v>
      </c>
      <c r="C10" s="21"/>
      <c r="D10" s="21"/>
      <c r="E10" s="21"/>
      <c r="F10" s="21"/>
      <c r="G10" s="21"/>
      <c r="H10" s="258"/>
      <c r="I10" s="306"/>
      <c r="J10" s="80"/>
      <c r="K10" s="80"/>
      <c r="L10" s="80"/>
      <c r="M10" s="80"/>
      <c r="N10" s="306"/>
      <c r="O10" s="80"/>
      <c r="P10" s="80"/>
      <c r="Q10" s="323"/>
      <c r="R10" s="21"/>
    </row>
    <row r="11" spans="1:19" ht="20.25">
      <c r="A11" s="257"/>
      <c r="B11" s="21"/>
      <c r="C11" s="21"/>
      <c r="D11" s="21"/>
      <c r="E11" s="21"/>
      <c r="F11" s="21"/>
      <c r="G11" s="21"/>
      <c r="H11" s="261"/>
      <c r="I11" s="555" t="s">
        <v>357</v>
      </c>
      <c r="J11" s="307"/>
      <c r="K11" s="307"/>
      <c r="L11" s="307"/>
      <c r="M11" s="307"/>
      <c r="N11" s="555" t="s">
        <v>358</v>
      </c>
      <c r="O11" s="307"/>
      <c r="P11" s="307"/>
      <c r="Q11" s="516"/>
      <c r="R11" s="264"/>
      <c r="S11" s="244"/>
    </row>
    <row r="12" spans="1:18" ht="12.75">
      <c r="A12" s="257"/>
      <c r="B12" s="21"/>
      <c r="C12" s="21"/>
      <c r="D12" s="21"/>
      <c r="E12" s="21"/>
      <c r="F12" s="21"/>
      <c r="G12" s="21"/>
      <c r="H12" s="258"/>
      <c r="I12" s="304"/>
      <c r="J12" s="304"/>
      <c r="K12" s="304"/>
      <c r="L12" s="304"/>
      <c r="M12" s="304"/>
      <c r="N12" s="304"/>
      <c r="O12" s="304"/>
      <c r="P12" s="304"/>
      <c r="Q12" s="323"/>
      <c r="R12" s="21"/>
    </row>
    <row r="13" spans="1:18" ht="26.25">
      <c r="A13" s="521">
        <v>1</v>
      </c>
      <c r="B13" s="522" t="s">
        <v>339</v>
      </c>
      <c r="C13" s="523"/>
      <c r="D13" s="523"/>
      <c r="E13" s="520"/>
      <c r="F13" s="520"/>
      <c r="G13" s="260"/>
      <c r="H13" s="517" t="s">
        <v>371</v>
      </c>
      <c r="I13" s="518">
        <f>NDPL!K157</f>
        <v>1.6394009973000019</v>
      </c>
      <c r="J13" s="305"/>
      <c r="K13" s="305"/>
      <c r="L13" s="305"/>
      <c r="M13" s="517" t="s">
        <v>371</v>
      </c>
      <c r="N13" s="518">
        <f>NDPL!P157</f>
        <v>14.076201500499998</v>
      </c>
      <c r="O13" s="305"/>
      <c r="P13" s="305"/>
      <c r="Q13" s="323"/>
      <c r="R13" s="21"/>
    </row>
    <row r="14" spans="1:18" ht="26.25">
      <c r="A14" s="521"/>
      <c r="B14" s="522"/>
      <c r="C14" s="523"/>
      <c r="D14" s="523"/>
      <c r="E14" s="520"/>
      <c r="F14" s="520"/>
      <c r="G14" s="260"/>
      <c r="H14" s="517"/>
      <c r="I14" s="518"/>
      <c r="J14" s="305"/>
      <c r="K14" s="305"/>
      <c r="L14" s="305"/>
      <c r="M14" s="517"/>
      <c r="N14" s="518"/>
      <c r="O14" s="305"/>
      <c r="P14" s="305"/>
      <c r="Q14" s="323"/>
      <c r="R14" s="21"/>
    </row>
    <row r="15" spans="1:18" ht="26.25">
      <c r="A15" s="521"/>
      <c r="B15" s="522"/>
      <c r="C15" s="523"/>
      <c r="D15" s="523"/>
      <c r="E15" s="520"/>
      <c r="F15" s="520"/>
      <c r="G15" s="255"/>
      <c r="H15" s="517"/>
      <c r="I15" s="518"/>
      <c r="J15" s="305"/>
      <c r="K15" s="305"/>
      <c r="L15" s="305"/>
      <c r="M15" s="517"/>
      <c r="N15" s="518"/>
      <c r="O15" s="305"/>
      <c r="P15" s="305"/>
      <c r="Q15" s="323"/>
      <c r="R15" s="21"/>
    </row>
    <row r="16" spans="1:18" ht="26.25">
      <c r="A16" s="521">
        <v>2</v>
      </c>
      <c r="B16" s="522" t="s">
        <v>340</v>
      </c>
      <c r="C16" s="523"/>
      <c r="D16" s="523"/>
      <c r="E16" s="520"/>
      <c r="F16" s="520"/>
      <c r="G16" s="260"/>
      <c r="H16" s="517"/>
      <c r="I16" s="518">
        <f>BRPL!K172</f>
        <v>-0.2046916840000102</v>
      </c>
      <c r="J16" s="305"/>
      <c r="K16" s="305"/>
      <c r="L16" s="305"/>
      <c r="M16" s="517" t="s">
        <v>371</v>
      </c>
      <c r="N16" s="518">
        <f>BRPL!P172</f>
        <v>32.90068550990001</v>
      </c>
      <c r="O16" s="305"/>
      <c r="P16" s="305"/>
      <c r="Q16" s="323"/>
      <c r="R16" s="21"/>
    </row>
    <row r="17" spans="1:18" ht="26.25">
      <c r="A17" s="521"/>
      <c r="B17" s="522"/>
      <c r="C17" s="523"/>
      <c r="D17" s="523"/>
      <c r="E17" s="520"/>
      <c r="F17" s="520"/>
      <c r="G17" s="260"/>
      <c r="H17" s="517"/>
      <c r="I17" s="518"/>
      <c r="J17" s="305"/>
      <c r="K17" s="305"/>
      <c r="L17" s="305"/>
      <c r="M17" s="517"/>
      <c r="N17" s="518"/>
      <c r="O17" s="305"/>
      <c r="P17" s="305"/>
      <c r="Q17" s="323"/>
      <c r="R17" s="21"/>
    </row>
    <row r="18" spans="1:18" ht="26.25">
      <c r="A18" s="521"/>
      <c r="B18" s="522"/>
      <c r="C18" s="523"/>
      <c r="D18" s="523"/>
      <c r="E18" s="520"/>
      <c r="F18" s="520"/>
      <c r="G18" s="255"/>
      <c r="H18" s="517"/>
      <c r="I18" s="518"/>
      <c r="J18" s="305"/>
      <c r="K18" s="305"/>
      <c r="L18" s="305"/>
      <c r="M18" s="517"/>
      <c r="N18" s="518"/>
      <c r="O18" s="305"/>
      <c r="P18" s="305"/>
      <c r="Q18" s="323"/>
      <c r="R18" s="21"/>
    </row>
    <row r="19" spans="1:18" ht="26.25">
      <c r="A19" s="521">
        <v>3</v>
      </c>
      <c r="B19" s="522" t="s">
        <v>341</v>
      </c>
      <c r="C19" s="523"/>
      <c r="D19" s="523"/>
      <c r="E19" s="520"/>
      <c r="F19" s="520"/>
      <c r="G19" s="260"/>
      <c r="H19" s="517" t="s">
        <v>371</v>
      </c>
      <c r="I19" s="518">
        <f>BYPL!K163</f>
        <v>1.2157833981999993</v>
      </c>
      <c r="J19" s="305"/>
      <c r="K19" s="305"/>
      <c r="L19" s="305"/>
      <c r="M19" s="517" t="s">
        <v>371</v>
      </c>
      <c r="N19" s="518">
        <f>BYPL!P163</f>
        <v>13.745854846699991</v>
      </c>
      <c r="O19" s="305"/>
      <c r="P19" s="305"/>
      <c r="Q19" s="323"/>
      <c r="R19" s="21"/>
    </row>
    <row r="20" spans="1:18" ht="26.25">
      <c r="A20" s="521"/>
      <c r="B20" s="522"/>
      <c r="C20" s="523"/>
      <c r="D20" s="523"/>
      <c r="E20" s="520"/>
      <c r="F20" s="520"/>
      <c r="G20" s="260"/>
      <c r="H20" s="517"/>
      <c r="I20" s="518"/>
      <c r="J20" s="305"/>
      <c r="K20" s="305"/>
      <c r="L20" s="305"/>
      <c r="M20" s="517"/>
      <c r="N20" s="518"/>
      <c r="O20" s="305"/>
      <c r="P20" s="305"/>
      <c r="Q20" s="323"/>
      <c r="R20" s="21"/>
    </row>
    <row r="21" spans="1:18" ht="26.25">
      <c r="A21" s="521"/>
      <c r="B21" s="524"/>
      <c r="C21" s="524"/>
      <c r="D21" s="524"/>
      <c r="E21" s="346"/>
      <c r="F21" s="346"/>
      <c r="G21" s="133"/>
      <c r="H21" s="517"/>
      <c r="I21" s="518"/>
      <c r="J21" s="305"/>
      <c r="K21" s="305"/>
      <c r="L21" s="305"/>
      <c r="M21" s="517"/>
      <c r="N21" s="518"/>
      <c r="O21" s="305"/>
      <c r="P21" s="305"/>
      <c r="Q21" s="323"/>
      <c r="R21" s="21"/>
    </row>
    <row r="22" spans="1:18" ht="26.25">
      <c r="A22" s="521">
        <v>4</v>
      </c>
      <c r="B22" s="522" t="s">
        <v>342</v>
      </c>
      <c r="C22" s="524"/>
      <c r="D22" s="524"/>
      <c r="E22" s="346"/>
      <c r="F22" s="346"/>
      <c r="G22" s="260"/>
      <c r="H22" s="517" t="s">
        <v>371</v>
      </c>
      <c r="I22" s="518">
        <f>NDMC!K75</f>
        <v>6.448104855200002</v>
      </c>
      <c r="J22" s="305"/>
      <c r="K22" s="305"/>
      <c r="L22" s="305"/>
      <c r="M22" s="517" t="s">
        <v>371</v>
      </c>
      <c r="N22" s="518">
        <f>NDMC!P75</f>
        <v>9.212794736700001</v>
      </c>
      <c r="O22" s="305"/>
      <c r="P22" s="305"/>
      <c r="Q22" s="323"/>
      <c r="R22" s="21"/>
    </row>
    <row r="23" spans="1:18" ht="26.25">
      <c r="A23" s="521"/>
      <c r="B23" s="522"/>
      <c r="C23" s="524"/>
      <c r="D23" s="524"/>
      <c r="E23" s="346"/>
      <c r="F23" s="346"/>
      <c r="G23" s="260"/>
      <c r="H23" s="517"/>
      <c r="I23" s="518"/>
      <c r="J23" s="305"/>
      <c r="K23" s="305"/>
      <c r="L23" s="305"/>
      <c r="M23" s="517"/>
      <c r="N23" s="518"/>
      <c r="O23" s="305"/>
      <c r="P23" s="305"/>
      <c r="Q23" s="323"/>
      <c r="R23" s="21"/>
    </row>
    <row r="24" spans="1:18" ht="26.25">
      <c r="A24" s="521"/>
      <c r="B24" s="524"/>
      <c r="C24" s="524"/>
      <c r="D24" s="524"/>
      <c r="E24" s="346"/>
      <c r="F24" s="346"/>
      <c r="G24" s="133"/>
      <c r="H24" s="517"/>
      <c r="I24" s="518"/>
      <c r="J24" s="305"/>
      <c r="K24" s="305"/>
      <c r="L24" s="305"/>
      <c r="M24" s="517"/>
      <c r="N24" s="518"/>
      <c r="O24" s="305"/>
      <c r="P24" s="305"/>
      <c r="Q24" s="323"/>
      <c r="R24" s="21"/>
    </row>
    <row r="25" spans="1:18" ht="26.25">
      <c r="A25" s="521">
        <v>5</v>
      </c>
      <c r="B25" s="522" t="s">
        <v>343</v>
      </c>
      <c r="C25" s="524"/>
      <c r="D25" s="524"/>
      <c r="E25" s="346"/>
      <c r="F25" s="346"/>
      <c r="G25" s="260"/>
      <c r="H25" s="517" t="s">
        <v>371</v>
      </c>
      <c r="I25" s="518">
        <f>MES!K58</f>
        <v>0.5622383588000001</v>
      </c>
      <c r="J25" s="305"/>
      <c r="K25" s="305"/>
      <c r="L25" s="305"/>
      <c r="M25" s="517" t="s">
        <v>371</v>
      </c>
      <c r="N25" s="518">
        <f>MES!P58</f>
        <v>0.7690011881999999</v>
      </c>
      <c r="O25" s="305"/>
      <c r="P25" s="305"/>
      <c r="Q25" s="323"/>
      <c r="R25" s="21"/>
    </row>
    <row r="26" spans="1:18" ht="20.25">
      <c r="A26" s="257"/>
      <c r="B26" s="21"/>
      <c r="C26" s="21"/>
      <c r="D26" s="21"/>
      <c r="E26" s="21"/>
      <c r="F26" s="21"/>
      <c r="G26" s="21"/>
      <c r="H26" s="259"/>
      <c r="I26" s="519"/>
      <c r="J26" s="303"/>
      <c r="K26" s="303"/>
      <c r="L26" s="303"/>
      <c r="M26" s="303"/>
      <c r="N26" s="303"/>
      <c r="O26" s="303"/>
      <c r="P26" s="303"/>
      <c r="Q26" s="323"/>
      <c r="R26" s="21"/>
    </row>
    <row r="27" spans="1:18" ht="18">
      <c r="A27" s="253"/>
      <c r="B27" s="227"/>
      <c r="C27" s="262"/>
      <c r="D27" s="262"/>
      <c r="E27" s="262"/>
      <c r="F27" s="262"/>
      <c r="G27" s="263"/>
      <c r="H27" s="259"/>
      <c r="I27" s="21"/>
      <c r="J27" s="21"/>
      <c r="K27" s="21"/>
      <c r="L27" s="21"/>
      <c r="M27" s="21"/>
      <c r="N27" s="21"/>
      <c r="O27" s="21"/>
      <c r="P27" s="21"/>
      <c r="Q27" s="323"/>
      <c r="R27" s="21"/>
    </row>
    <row r="28" spans="1:18" ht="15">
      <c r="A28" s="257"/>
      <c r="B28" s="21"/>
      <c r="C28" s="21"/>
      <c r="D28" s="21"/>
      <c r="E28" s="21"/>
      <c r="F28" s="21"/>
      <c r="G28" s="21"/>
      <c r="H28" s="259"/>
      <c r="I28" s="21"/>
      <c r="J28" s="21"/>
      <c r="K28" s="21"/>
      <c r="L28" s="21"/>
      <c r="M28" s="21"/>
      <c r="N28" s="21"/>
      <c r="O28" s="21"/>
      <c r="P28" s="21"/>
      <c r="Q28" s="323"/>
      <c r="R28" s="21"/>
    </row>
    <row r="29" spans="1:18" ht="54" customHeight="1" thickBot="1">
      <c r="A29" s="514" t="s">
        <v>344</v>
      </c>
      <c r="B29" s="308"/>
      <c r="C29" s="308"/>
      <c r="D29" s="308"/>
      <c r="E29" s="308"/>
      <c r="F29" s="308"/>
      <c r="G29" s="308"/>
      <c r="H29" s="309"/>
      <c r="I29" s="309"/>
      <c r="J29" s="309"/>
      <c r="K29" s="309"/>
      <c r="L29" s="309"/>
      <c r="M29" s="309"/>
      <c r="N29" s="309"/>
      <c r="O29" s="309"/>
      <c r="P29" s="309"/>
      <c r="Q29" s="324"/>
      <c r="R29" s="21"/>
    </row>
    <row r="30" spans="1:9" ht="13.5" thickTop="1">
      <c r="A30" s="250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2" t="s">
        <v>370</v>
      </c>
      <c r="B33" s="21"/>
      <c r="C33" s="21"/>
      <c r="D33" s="21"/>
      <c r="E33" s="513"/>
      <c r="F33" s="513"/>
      <c r="G33" s="21"/>
      <c r="H33" s="21"/>
      <c r="I33" s="21"/>
    </row>
    <row r="34" spans="1:9" ht="15">
      <c r="A34" s="287"/>
      <c r="B34" s="287"/>
      <c r="C34" s="287"/>
      <c r="D34" s="287"/>
      <c r="E34" s="513"/>
      <c r="F34" s="513"/>
      <c r="G34" s="21"/>
      <c r="H34" s="21"/>
      <c r="I34" s="21"/>
    </row>
    <row r="35" spans="1:9" s="513" customFormat="1" ht="15" customHeight="1">
      <c r="A35" s="526" t="s">
        <v>378</v>
      </c>
      <c r="E35"/>
      <c r="F35"/>
      <c r="G35" s="287"/>
      <c r="H35" s="287"/>
      <c r="I35" s="287"/>
    </row>
    <row r="36" spans="1:9" s="513" customFormat="1" ht="15" customHeight="1">
      <c r="A36" s="526"/>
      <c r="E36"/>
      <c r="F36"/>
      <c r="H36" s="287"/>
      <c r="I36" s="287"/>
    </row>
    <row r="37" spans="1:9" s="513" customFormat="1" ht="15" customHeight="1">
      <c r="A37" s="526" t="s">
        <v>379</v>
      </c>
      <c r="E37"/>
      <c r="F37"/>
      <c r="I37" s="287"/>
    </row>
    <row r="38" spans="1:9" s="513" customFormat="1" ht="15" customHeight="1">
      <c r="A38" s="525"/>
      <c r="E38"/>
      <c r="F38"/>
      <c r="I38" s="287"/>
    </row>
    <row r="39" spans="1:9" s="513" customFormat="1" ht="15" customHeight="1">
      <c r="A39" s="526"/>
      <c r="E39"/>
      <c r="F39"/>
      <c r="I39" s="287"/>
    </row>
    <row r="40" spans="1:6" s="513" customFormat="1" ht="15" customHeight="1">
      <c r="A40" s="526"/>
      <c r="B40" s="51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60" zoomScalePageLayoutView="0" workbookViewId="0" topLeftCell="A1">
      <selection activeCell="J27" sqref="J27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01/04/11</v>
      </c>
      <c r="H2" s="41" t="str">
        <f>NDPL!H5</f>
        <v>INTIAL READING 01/03/11</v>
      </c>
      <c r="I2" s="41" t="s">
        <v>4</v>
      </c>
      <c r="J2" s="41" t="s">
        <v>5</v>
      </c>
      <c r="K2" s="41" t="s">
        <v>6</v>
      </c>
      <c r="L2" s="43" t="str">
        <f>NDPL!G5</f>
        <v>FINAL READING 01/04/11</v>
      </c>
      <c r="M2" s="41" t="str">
        <f>NDPL!H5</f>
        <v>INTIAL READING 01/03/11</v>
      </c>
      <c r="N2" s="41" t="s">
        <v>4</v>
      </c>
      <c r="O2" s="41" t="s">
        <v>5</v>
      </c>
      <c r="P2" s="42" t="s">
        <v>6</v>
      </c>
      <c r="Q2" s="706"/>
    </row>
    <row r="3" ht="14.25" thickBot="1" thickTop="1"/>
    <row r="4" spans="1:17" ht="13.5" thickTop="1">
      <c r="A4" s="26"/>
      <c r="B4" s="311" t="s">
        <v>359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2"/>
    </row>
    <row r="5" spans="1:17" ht="12.75">
      <c r="A5" s="25"/>
      <c r="B5" s="156" t="s">
        <v>363</v>
      </c>
      <c r="C5" s="158" t="s">
        <v>295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3"/>
    </row>
    <row r="6" spans="1:17" ht="15">
      <c r="A6" s="102">
        <v>1</v>
      </c>
      <c r="B6" s="131" t="s">
        <v>360</v>
      </c>
      <c r="C6" s="23">
        <v>4902492</v>
      </c>
      <c r="D6" s="154" t="s">
        <v>13</v>
      </c>
      <c r="E6" s="154" t="s">
        <v>297</v>
      </c>
      <c r="F6" s="30">
        <v>1500</v>
      </c>
      <c r="G6" s="449">
        <v>990490</v>
      </c>
      <c r="H6" s="450">
        <v>990459</v>
      </c>
      <c r="I6" s="81">
        <f>G6-H6</f>
        <v>31</v>
      </c>
      <c r="J6" s="81">
        <f>$F6*I6</f>
        <v>46500</v>
      </c>
      <c r="K6" s="83">
        <f>J6/1000000</f>
        <v>0.0465</v>
      </c>
      <c r="L6" s="449">
        <v>981729</v>
      </c>
      <c r="M6" s="450">
        <v>981739</v>
      </c>
      <c r="N6" s="81">
        <f>L6-M6</f>
        <v>-10</v>
      </c>
      <c r="O6" s="81">
        <f>$F6*N6</f>
        <v>-15000</v>
      </c>
      <c r="P6" s="83">
        <f>O6/1000000</f>
        <v>-0.015</v>
      </c>
      <c r="Q6" s="183"/>
    </row>
    <row r="7" spans="1:17" ht="15">
      <c r="A7" s="102">
        <v>2</v>
      </c>
      <c r="B7" s="131" t="s">
        <v>361</v>
      </c>
      <c r="C7" s="23">
        <v>4902493</v>
      </c>
      <c r="D7" s="154" t="s">
        <v>13</v>
      </c>
      <c r="E7" s="154" t="s">
        <v>297</v>
      </c>
      <c r="F7" s="30">
        <v>1500</v>
      </c>
      <c r="G7" s="449">
        <v>987177</v>
      </c>
      <c r="H7" s="450">
        <v>987373</v>
      </c>
      <c r="I7" s="81">
        <f>G7-H7</f>
        <v>-196</v>
      </c>
      <c r="J7" s="81">
        <f>$F7*I7</f>
        <v>-294000</v>
      </c>
      <c r="K7" s="83">
        <f>J7/1000000</f>
        <v>-0.294</v>
      </c>
      <c r="L7" s="449">
        <v>987365</v>
      </c>
      <c r="M7" s="450">
        <v>987403</v>
      </c>
      <c r="N7" s="81">
        <f>L7-M7</f>
        <v>-38</v>
      </c>
      <c r="O7" s="81">
        <f>$F7*N7</f>
        <v>-57000</v>
      </c>
      <c r="P7" s="83">
        <f>O7/1000000</f>
        <v>-0.057</v>
      </c>
      <c r="Q7" s="183"/>
    </row>
    <row r="8" spans="1:17" ht="15">
      <c r="A8" s="102">
        <v>3</v>
      </c>
      <c r="B8" s="131" t="s">
        <v>362</v>
      </c>
      <c r="C8" s="23">
        <v>4902494</v>
      </c>
      <c r="D8" s="154" t="s">
        <v>13</v>
      </c>
      <c r="E8" s="154" t="s">
        <v>297</v>
      </c>
      <c r="F8" s="30">
        <v>1500</v>
      </c>
      <c r="G8" s="449">
        <v>950323</v>
      </c>
      <c r="H8" s="450">
        <v>950342</v>
      </c>
      <c r="I8" s="81">
        <f>G8-H8</f>
        <v>-19</v>
      </c>
      <c r="J8" s="81">
        <f>$F8*I8</f>
        <v>-28500</v>
      </c>
      <c r="K8" s="83">
        <f>J8/1000000</f>
        <v>-0.0285</v>
      </c>
      <c r="L8" s="449">
        <v>971577</v>
      </c>
      <c r="M8" s="450">
        <v>971577</v>
      </c>
      <c r="N8" s="81">
        <f>L8-M8</f>
        <v>0</v>
      </c>
      <c r="O8" s="81">
        <f>$F8*N8</f>
        <v>0</v>
      </c>
      <c r="P8" s="83">
        <f>O8/1000000</f>
        <v>0</v>
      </c>
      <c r="Q8" s="183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3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3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3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3" t="s">
        <v>336</v>
      </c>
      <c r="J12" s="21"/>
      <c r="K12" s="242">
        <f>SUM(K6:K8)</f>
        <v>-0.276</v>
      </c>
      <c r="L12" s="102"/>
      <c r="M12" s="23"/>
      <c r="N12" s="243" t="s">
        <v>336</v>
      </c>
      <c r="O12" s="21"/>
      <c r="P12" s="242">
        <f>SUM(P6:P8)</f>
        <v>-0.07200000000000001</v>
      </c>
      <c r="Q12" s="183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3"/>
      <c r="J13" s="21"/>
      <c r="K13" s="238"/>
      <c r="L13" s="102"/>
      <c r="M13" s="23"/>
      <c r="N13" s="393"/>
      <c r="O13" s="21"/>
      <c r="P13" s="238"/>
      <c r="Q13" s="183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3"/>
    </row>
    <row r="15" spans="1:17" ht="12.75">
      <c r="A15" s="25"/>
      <c r="B15" s="150" t="s">
        <v>160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3"/>
    </row>
    <row r="16" spans="1:17" ht="12.75">
      <c r="A16" s="139"/>
      <c r="B16" s="140" t="s">
        <v>294</v>
      </c>
      <c r="C16" s="141" t="s">
        <v>295</v>
      </c>
      <c r="D16" s="141"/>
      <c r="E16" s="142"/>
      <c r="F16" s="143"/>
      <c r="G16" s="144"/>
      <c r="H16" s="23"/>
      <c r="I16" s="21"/>
      <c r="J16" s="21"/>
      <c r="K16" s="125"/>
      <c r="L16" s="102"/>
      <c r="M16" s="23"/>
      <c r="N16" s="21"/>
      <c r="O16" s="21"/>
      <c r="P16" s="125"/>
      <c r="Q16" s="183"/>
    </row>
    <row r="17" spans="1:17" ht="15">
      <c r="A17" s="144">
        <v>1</v>
      </c>
      <c r="B17" s="145" t="s">
        <v>296</v>
      </c>
      <c r="C17" s="146">
        <v>4902509</v>
      </c>
      <c r="D17" s="147" t="s">
        <v>13</v>
      </c>
      <c r="E17" s="147" t="s">
        <v>297</v>
      </c>
      <c r="F17" s="148">
        <v>5000</v>
      </c>
      <c r="G17" s="449">
        <v>996987</v>
      </c>
      <c r="H17" s="450">
        <v>997002</v>
      </c>
      <c r="I17" s="81">
        <f>G17-H17</f>
        <v>-15</v>
      </c>
      <c r="J17" s="81">
        <f>$F17*I17</f>
        <v>-75000</v>
      </c>
      <c r="K17" s="83">
        <f>J17/1000000</f>
        <v>-0.075</v>
      </c>
      <c r="L17" s="449">
        <v>37855</v>
      </c>
      <c r="M17" s="450">
        <v>37952</v>
      </c>
      <c r="N17" s="81">
        <f>L17-M17</f>
        <v>-97</v>
      </c>
      <c r="O17" s="81">
        <f>$F17*N17</f>
        <v>-485000</v>
      </c>
      <c r="P17" s="83">
        <f>O17/1000000</f>
        <v>-0.485</v>
      </c>
      <c r="Q17" s="183" t="s">
        <v>397</v>
      </c>
    </row>
    <row r="18" spans="1:17" ht="15">
      <c r="A18" s="144">
        <v>2</v>
      </c>
      <c r="B18" s="145" t="s">
        <v>298</v>
      </c>
      <c r="C18" s="146">
        <v>4902510</v>
      </c>
      <c r="D18" s="147" t="s">
        <v>13</v>
      </c>
      <c r="E18" s="147" t="s">
        <v>297</v>
      </c>
      <c r="F18" s="148">
        <v>1000</v>
      </c>
      <c r="G18" s="449">
        <v>999547</v>
      </c>
      <c r="H18" s="450">
        <v>999628</v>
      </c>
      <c r="I18" s="81">
        <f>G18-H18</f>
        <v>-81</v>
      </c>
      <c r="J18" s="81">
        <f>$F18*I18</f>
        <v>-81000</v>
      </c>
      <c r="K18" s="83">
        <f>J18/1000000</f>
        <v>-0.081</v>
      </c>
      <c r="L18" s="449">
        <v>9006</v>
      </c>
      <c r="M18" s="450">
        <v>9859</v>
      </c>
      <c r="N18" s="81">
        <f>L18-M18</f>
        <v>-853</v>
      </c>
      <c r="O18" s="81">
        <f>$F18*N18</f>
        <v>-853000</v>
      </c>
      <c r="P18" s="83">
        <f>O18/1000000</f>
        <v>-0.853</v>
      </c>
      <c r="Q18" s="183" t="s">
        <v>391</v>
      </c>
    </row>
    <row r="19" spans="1:17" ht="15">
      <c r="A19" s="144">
        <v>3</v>
      </c>
      <c r="B19" s="145" t="s">
        <v>299</v>
      </c>
      <c r="C19" s="146">
        <v>4864947</v>
      </c>
      <c r="D19" s="147" t="s">
        <v>13</v>
      </c>
      <c r="E19" s="147" t="s">
        <v>297</v>
      </c>
      <c r="F19" s="148">
        <v>1000</v>
      </c>
      <c r="G19" s="449">
        <v>980519</v>
      </c>
      <c r="H19" s="450">
        <v>980725</v>
      </c>
      <c r="I19" s="81">
        <f>G19-H19</f>
        <v>-206</v>
      </c>
      <c r="J19" s="81">
        <f>$F19*I19</f>
        <v>-206000</v>
      </c>
      <c r="K19" s="83">
        <f>J19/1000000</f>
        <v>-0.206</v>
      </c>
      <c r="L19" s="449">
        <v>992508</v>
      </c>
      <c r="M19" s="450">
        <v>992749</v>
      </c>
      <c r="N19" s="81">
        <f>L19-M19</f>
        <v>-241</v>
      </c>
      <c r="O19" s="81">
        <f>$F19*N19</f>
        <v>-241000</v>
      </c>
      <c r="P19" s="83">
        <f>O19/1000000</f>
        <v>-0.241</v>
      </c>
      <c r="Q19" s="183"/>
    </row>
    <row r="20" spans="1:17" ht="12.75">
      <c r="A20" s="144"/>
      <c r="B20" s="145"/>
      <c r="C20" s="146"/>
      <c r="D20" s="147"/>
      <c r="E20" s="147"/>
      <c r="F20" s="149"/>
      <c r="G20" s="160"/>
      <c r="H20" s="21"/>
      <c r="I20" s="81"/>
      <c r="J20" s="81"/>
      <c r="K20" s="83"/>
      <c r="L20" s="82"/>
      <c r="M20" s="80"/>
      <c r="N20" s="81"/>
      <c r="O20" s="81"/>
      <c r="P20" s="83"/>
      <c r="Q20" s="183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3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3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3" t="s">
        <v>336</v>
      </c>
      <c r="J23" s="21"/>
      <c r="K23" s="242">
        <f>SUM(K17:K19)</f>
        <v>-0.362</v>
      </c>
      <c r="L23" s="25"/>
      <c r="M23" s="21"/>
      <c r="N23" s="243" t="s">
        <v>336</v>
      </c>
      <c r="O23" s="21"/>
      <c r="P23" s="242">
        <f>SUM(P17:P19)</f>
        <v>-1.5790000000000002</v>
      </c>
      <c r="Q23" s="183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4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2011-05-07T06:25:51Z</cp:lastPrinted>
  <dcterms:created xsi:type="dcterms:W3CDTF">1996-10-14T23:33:28Z</dcterms:created>
  <dcterms:modified xsi:type="dcterms:W3CDTF">2011-05-09T06:24:58Z</dcterms:modified>
  <cp:category/>
  <cp:version/>
  <cp:contentType/>
  <cp:contentStatus/>
</cp:coreProperties>
</file>